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E3C5FFD3-CBF8-4B9E-869F-6BCE91453E59}" xr6:coauthVersionLast="45" xr6:coauthVersionMax="45" xr10:uidLastSave="{00000000-0000-0000-0000-000000000000}"/>
  <bookViews>
    <workbookView xWindow="-109" yWindow="-109" windowWidth="26301" windowHeight="14305" tabRatio="670" activeTab="1" xr2:uid="{00000000-000D-0000-FFFF-FFFF00000000}"/>
  </bookViews>
  <sheets>
    <sheet name="SELECTIONS" sheetId="1" r:id="rId1"/>
    <sheet name="Results + Payouts" sheetId="11" r:id="rId2"/>
    <sheet name="Sheet1" sheetId="10" state="hidden" r:id="rId3"/>
    <sheet name="TOTALS" sheetId="2" r:id="rId4"/>
    <sheet name="CHART - A" sheetId="3" r:id="rId5"/>
    <sheet name="CHART - B" sheetId="4" r:id="rId6"/>
    <sheet name="CHART - C" sheetId="5" r:id="rId7"/>
    <sheet name="CHART - D" sheetId="6" r:id="rId8"/>
    <sheet name="CHART - E" sheetId="7" r:id="rId9"/>
    <sheet name="CHART - F" sheetId="8" r:id="rId10"/>
    <sheet name="2017 Prize Money" sheetId="9" r:id="rId11"/>
  </sheets>
  <definedNames>
    <definedName name="_xlnm._FilterDatabase" localSheetId="0" hidden="1">SELECTIONS!$A$1:$AK$427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1" l="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L406" i="11"/>
  <c r="L407" i="11"/>
  <c r="L408" i="11"/>
  <c r="L409" i="11"/>
  <c r="L410" i="11"/>
  <c r="L411" i="11"/>
  <c r="L412" i="11"/>
  <c r="L413" i="11"/>
  <c r="L414" i="11"/>
  <c r="L415" i="11"/>
  <c r="L416" i="11"/>
  <c r="L417" i="11"/>
  <c r="L418" i="11"/>
  <c r="L419" i="11"/>
  <c r="L420" i="11"/>
  <c r="L421" i="11"/>
  <c r="L422" i="11"/>
  <c r="L423" i="11"/>
  <c r="L424" i="11"/>
  <c r="L425" i="11"/>
  <c r="L426" i="11"/>
  <c r="L427" i="11"/>
  <c r="L428" i="11"/>
  <c r="L4" i="11"/>
  <c r="M428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" i="11"/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5" i="11"/>
  <c r="F4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AK144" i="1" l="1"/>
  <c r="AK324" i="1"/>
  <c r="AK79" i="1"/>
  <c r="AK55" i="1"/>
  <c r="AK339" i="1"/>
  <c r="AK27" i="1"/>
  <c r="AK322" i="1"/>
  <c r="AK28" i="1"/>
  <c r="AK197" i="1"/>
  <c r="AK218" i="1"/>
  <c r="AK217" i="1"/>
  <c r="AK349" i="1"/>
  <c r="AK157" i="1"/>
  <c r="AK367" i="1"/>
  <c r="AK170" i="1"/>
  <c r="AK238" i="1"/>
  <c r="AK134" i="1"/>
  <c r="AK400" i="1"/>
  <c r="AK354" i="1"/>
  <c r="AK408" i="1"/>
  <c r="AK328" i="1"/>
  <c r="AK81" i="1"/>
  <c r="AK285" i="1"/>
  <c r="AK387" i="1"/>
  <c r="AK235" i="1"/>
  <c r="AK204" i="1"/>
  <c r="AK404" i="1"/>
  <c r="AK89" i="1"/>
  <c r="AK291" i="1"/>
  <c r="AK256" i="1"/>
  <c r="AK116" i="1"/>
  <c r="AK122" i="1"/>
  <c r="AK61" i="1"/>
  <c r="AK261" i="1"/>
  <c r="AK50" i="1"/>
  <c r="AK29" i="1"/>
  <c r="AK396" i="1"/>
  <c r="AK355" i="1"/>
  <c r="AK30" i="1"/>
  <c r="AK158" i="1"/>
  <c r="AK219" i="1"/>
  <c r="AK76" i="1"/>
  <c r="AK70" i="1"/>
  <c r="AK106" i="1"/>
  <c r="AK383" i="1"/>
  <c r="AK216" i="1"/>
  <c r="AK273" i="1"/>
  <c r="AK265" i="1"/>
  <c r="AK120" i="1"/>
  <c r="AK119" i="1"/>
  <c r="AK317" i="1"/>
  <c r="AK215" i="1"/>
  <c r="AK283" i="1"/>
  <c r="AK378" i="1"/>
  <c r="AK9" i="1"/>
  <c r="AK49" i="1"/>
  <c r="AK361" i="1"/>
  <c r="AK264" i="1"/>
  <c r="AK209" i="1"/>
  <c r="AK266" i="1"/>
  <c r="AK353" i="1"/>
  <c r="AK11" i="1"/>
  <c r="AK123" i="1"/>
  <c r="AK101" i="1"/>
  <c r="AK326" i="1"/>
  <c r="AK346" i="1"/>
  <c r="AK201" i="1"/>
  <c r="AK143" i="1"/>
  <c r="AK90" i="1"/>
  <c r="AK178" i="1"/>
  <c r="AK211" i="1"/>
  <c r="AK141" i="1"/>
  <c r="AK91" i="1"/>
  <c r="AK117" i="1"/>
  <c r="AK388" i="1"/>
  <c r="AK292" i="1"/>
  <c r="AK43" i="1"/>
  <c r="AK47" i="1"/>
  <c r="AK315" i="1"/>
  <c r="AK175" i="1"/>
  <c r="AK286" i="1"/>
  <c r="AK152" i="1"/>
  <c r="AK280" i="1"/>
  <c r="AK262" i="1"/>
  <c r="AK200" i="1"/>
  <c r="AK311" i="1"/>
  <c r="AK67" i="1"/>
  <c r="AK379" i="1"/>
  <c r="AK401" i="1"/>
  <c r="AK289" i="1"/>
  <c r="AK390" i="1"/>
  <c r="AK321" i="1"/>
  <c r="AK127" i="1"/>
  <c r="AK284" i="1"/>
  <c r="AK45" i="1"/>
  <c r="AK308" i="1"/>
  <c r="AK180" i="1"/>
  <c r="AK182" i="1"/>
  <c r="AK257" i="1"/>
  <c r="AK352" i="1"/>
  <c r="AK281" i="1"/>
  <c r="AK296" i="1"/>
  <c r="AK64" i="1"/>
  <c r="AK26" i="1"/>
  <c r="AK254" i="1"/>
  <c r="AK203" i="1"/>
  <c r="AK42" i="1"/>
  <c r="AK108" i="1"/>
  <c r="AK133" i="1"/>
  <c r="AK298" i="1"/>
  <c r="AK206" i="1"/>
  <c r="AK146" i="1"/>
  <c r="AK187" i="1"/>
  <c r="AK366" i="1"/>
  <c r="AK263" i="1"/>
  <c r="AK416" i="1"/>
  <c r="AK360" i="1"/>
  <c r="AK221" i="1"/>
  <c r="AK278" i="1"/>
  <c r="AK382" i="1"/>
  <c r="AK391" i="1"/>
  <c r="AK305" i="1"/>
  <c r="AK25" i="1"/>
  <c r="AK208" i="1"/>
  <c r="AK320" i="1"/>
  <c r="AK172" i="1"/>
  <c r="AK7" i="1"/>
  <c r="AK24" i="1"/>
  <c r="AK374" i="1"/>
  <c r="AK105" i="1"/>
  <c r="AK191" i="1"/>
  <c r="AK33" i="1"/>
  <c r="AK83" i="1"/>
  <c r="AK57" i="1"/>
  <c r="AK316" i="1"/>
  <c r="AK420" i="1"/>
  <c r="AK147" i="1"/>
  <c r="AK228" i="1"/>
  <c r="AK377" i="1"/>
  <c r="AK381" i="1"/>
  <c r="AK198" i="1"/>
  <c r="AK173" i="1"/>
  <c r="AK192" i="1"/>
  <c r="AK242" i="1"/>
  <c r="AK38" i="1"/>
  <c r="AK129" i="1"/>
  <c r="AK18" i="1"/>
  <c r="AK220" i="1"/>
  <c r="AK205" i="1"/>
  <c r="AK222" i="1"/>
  <c r="AK102" i="1"/>
  <c r="AK160" i="1"/>
  <c r="AK306" i="1"/>
  <c r="AK177" i="1"/>
  <c r="AK241" i="1"/>
  <c r="AK351" i="1"/>
  <c r="AK115" i="1"/>
  <c r="AK260" i="1"/>
  <c r="AK405" i="1"/>
  <c r="AK427" i="1"/>
  <c r="AK71" i="1"/>
  <c r="AK323" i="1"/>
  <c r="AK303" i="1"/>
  <c r="AK139" i="1"/>
  <c r="AK295" i="1"/>
  <c r="AK68" i="1"/>
  <c r="AK128" i="1"/>
  <c r="AK3" i="1"/>
  <c r="AK406" i="1"/>
  <c r="AK418" i="1"/>
  <c r="AK299" i="1"/>
  <c r="AK19" i="1"/>
  <c r="AK375" i="1"/>
  <c r="AK78" i="1"/>
  <c r="AK371" i="1"/>
  <c r="AK244" i="1"/>
  <c r="AK240" i="1"/>
  <c r="AK153" i="1"/>
  <c r="AK384" i="1"/>
  <c r="AK53" i="1"/>
  <c r="AK207" i="1"/>
  <c r="AK109" i="1"/>
  <c r="AK275" i="1"/>
  <c r="AK364" i="1"/>
  <c r="AK94" i="1"/>
  <c r="AK407" i="1"/>
  <c r="AK6" i="1"/>
  <c r="AK426" i="1"/>
  <c r="AK372" i="1"/>
  <c r="AK233" i="1"/>
  <c r="AK15" i="1"/>
  <c r="AK2" i="1"/>
  <c r="AK60" i="1"/>
  <c r="AK290" i="1"/>
  <c r="AK62" i="1"/>
  <c r="AK282" i="1"/>
  <c r="AK250" i="1"/>
  <c r="AK190" i="1"/>
  <c r="AK185" i="1"/>
  <c r="AK93" i="1"/>
  <c r="AK12" i="1"/>
  <c r="AK98" i="1"/>
  <c r="AK294" i="1"/>
  <c r="AK258" i="1"/>
  <c r="AK118" i="1"/>
  <c r="AK23" i="1"/>
  <c r="AK246" i="1"/>
  <c r="AK212" i="1"/>
  <c r="AK231" i="1"/>
  <c r="AK188" i="1"/>
  <c r="AK223" i="1"/>
  <c r="AK386" i="1"/>
  <c r="AK86" i="1"/>
  <c r="AK63" i="1"/>
  <c r="AK226" i="1"/>
  <c r="AK319" i="1"/>
  <c r="AK297" i="1"/>
  <c r="AK73" i="1"/>
  <c r="AK259" i="1"/>
  <c r="AK224" i="1"/>
  <c r="AK423" i="1"/>
  <c r="AK373" i="1"/>
  <c r="AK425" i="1"/>
  <c r="AK249" i="1"/>
  <c r="AK232" i="1"/>
  <c r="AK125" i="1"/>
  <c r="AK162" i="1"/>
  <c r="AK189" i="1"/>
  <c r="AK88" i="1"/>
  <c r="AK398" i="1"/>
  <c r="AK402" i="1"/>
  <c r="AK392" i="1"/>
  <c r="AK276" i="1"/>
  <c r="AK272" i="1"/>
  <c r="AK385" i="1"/>
  <c r="AK40" i="1"/>
  <c r="AK69" i="1"/>
  <c r="AK269" i="1"/>
  <c r="AK369" i="1"/>
  <c r="AK65" i="1"/>
  <c r="AK154" i="1"/>
  <c r="AK167" i="1"/>
  <c r="AK424" i="1"/>
  <c r="AK163" i="1"/>
  <c r="AK54" i="1"/>
  <c r="AK230" i="1"/>
  <c r="AK345" i="1"/>
  <c r="AK20" i="1"/>
  <c r="AK104" i="1"/>
  <c r="AK380" i="1"/>
  <c r="AK421" i="1"/>
  <c r="AK103" i="1"/>
  <c r="AK359" i="1"/>
  <c r="AK343" i="1"/>
  <c r="AK58" i="1"/>
  <c r="AK255" i="1"/>
  <c r="AK140" i="1"/>
  <c r="AK341" i="1"/>
  <c r="AK136" i="1"/>
  <c r="AK16" i="1"/>
  <c r="AK395" i="1"/>
  <c r="AK268" i="1"/>
  <c r="AK318" i="1"/>
  <c r="AK411" i="1"/>
  <c r="AK225" i="1"/>
  <c r="AK195" i="1"/>
  <c r="AK274" i="1"/>
  <c r="AK332" i="1"/>
  <c r="AK17" i="1"/>
  <c r="AK51" i="1"/>
  <c r="AK137" i="1"/>
  <c r="AK132" i="1"/>
  <c r="AK36" i="1"/>
  <c r="AK329" i="1"/>
  <c r="AK156" i="1"/>
  <c r="AK138" i="1"/>
  <c r="AK155" i="1"/>
  <c r="AK166" i="1"/>
  <c r="AK84" i="1"/>
  <c r="AK124" i="1"/>
  <c r="AK288" i="1"/>
  <c r="AK13" i="1"/>
  <c r="AK279" i="1"/>
  <c r="AK35" i="1"/>
  <c r="AK350" i="1"/>
  <c r="AK111" i="1"/>
  <c r="AK348" i="1"/>
  <c r="AK52" i="1"/>
  <c r="AK131" i="1"/>
  <c r="AK337" i="1"/>
  <c r="AK419" i="1"/>
  <c r="AK393" i="1"/>
  <c r="AK293" i="1"/>
  <c r="AK287" i="1"/>
  <c r="AK100" i="1"/>
  <c r="AK389" i="1"/>
  <c r="AK184" i="1"/>
  <c r="AK302" i="1"/>
  <c r="AK342" i="1"/>
  <c r="AK31" i="1"/>
  <c r="AK338" i="1"/>
  <c r="AK236" i="1"/>
  <c r="AK356" i="1"/>
  <c r="AK239" i="1"/>
  <c r="AK22" i="1"/>
  <c r="AK114" i="1"/>
  <c r="AK96" i="1"/>
  <c r="AK413" i="1"/>
  <c r="AK271" i="1"/>
  <c r="AK169" i="1"/>
  <c r="AK56" i="1"/>
  <c r="AK186" i="1"/>
  <c r="AK174" i="1"/>
  <c r="AK234" i="1"/>
  <c r="AK412" i="1"/>
  <c r="AK179" i="1"/>
  <c r="AK270" i="1"/>
  <c r="AK340" i="1"/>
  <c r="AK252" i="1"/>
  <c r="AK66" i="1"/>
  <c r="AK199" i="1"/>
  <c r="AK314" i="1"/>
  <c r="AK5" i="1"/>
  <c r="AK130" i="1"/>
  <c r="AK181" i="1"/>
  <c r="AK41" i="1"/>
  <c r="AK251" i="1"/>
  <c r="AK14" i="1"/>
  <c r="AK335" i="1"/>
  <c r="AK97" i="1"/>
  <c r="AK243" i="1"/>
  <c r="AK168" i="1"/>
  <c r="AK253" i="1"/>
  <c r="AK110" i="1"/>
  <c r="AK313" i="1"/>
  <c r="AK37" i="1"/>
  <c r="AK72" i="1"/>
  <c r="AK410" i="1"/>
  <c r="AK165" i="1"/>
  <c r="AK34" i="1"/>
  <c r="AK214" i="1"/>
  <c r="AK358" i="1"/>
  <c r="AK99" i="1"/>
  <c r="AK107" i="1"/>
  <c r="AK327" i="1"/>
  <c r="AK347" i="1"/>
  <c r="AK312" i="1"/>
  <c r="AK334" i="1"/>
  <c r="AK196" i="1"/>
  <c r="AK245" i="1"/>
  <c r="AK213" i="1"/>
  <c r="AK399" i="1"/>
  <c r="AK310" i="1"/>
  <c r="AK176" i="1"/>
  <c r="AK87" i="1"/>
  <c r="AK77" i="1"/>
  <c r="AK48" i="1"/>
  <c r="AK85" i="1"/>
  <c r="AK159" i="1"/>
  <c r="AK333" i="1"/>
  <c r="AK92" i="1"/>
  <c r="AK151" i="1"/>
  <c r="AK59" i="1"/>
  <c r="AK183" i="1"/>
  <c r="AK8" i="1"/>
  <c r="AK95" i="1"/>
  <c r="AK74" i="1"/>
  <c r="AK330" i="1"/>
  <c r="AK135" i="1"/>
  <c r="AK75" i="1"/>
  <c r="AK39" i="1"/>
  <c r="AK237" i="1"/>
  <c r="AK403" i="1"/>
  <c r="AK148" i="1"/>
  <c r="AK248" i="1"/>
  <c r="AK161" i="1"/>
  <c r="AK309" i="1"/>
  <c r="AK229" i="1"/>
  <c r="AK307" i="1"/>
  <c r="AK193" i="1"/>
  <c r="AK394" i="1"/>
  <c r="AK210" i="1"/>
  <c r="AK113" i="1"/>
  <c r="AK414" i="1"/>
  <c r="AK171" i="1"/>
  <c r="AK149" i="1"/>
  <c r="AK376" i="1"/>
  <c r="AK82" i="1"/>
  <c r="AK145" i="1"/>
  <c r="AK300" i="1"/>
  <c r="AK10" i="1"/>
  <c r="AK32" i="1"/>
  <c r="AK357" i="1"/>
  <c r="AK417" i="1"/>
  <c r="AK247" i="1"/>
  <c r="AK344" i="1"/>
  <c r="AK397" i="1"/>
  <c r="AK4" i="1"/>
  <c r="AK164" i="1"/>
  <c r="AK409" i="1"/>
  <c r="AK325" i="1"/>
  <c r="AK194" i="1"/>
  <c r="AK301" i="1"/>
  <c r="AK121" i="1"/>
  <c r="AK267" i="1"/>
  <c r="AK150" i="1"/>
  <c r="AK304" i="1"/>
  <c r="AK46" i="1"/>
  <c r="AK362" i="1"/>
  <c r="AK126" i="1"/>
  <c r="AK80" i="1"/>
  <c r="AK331" i="1"/>
  <c r="AK370" i="1"/>
  <c r="AK142" i="1"/>
  <c r="AK368" i="1"/>
  <c r="AK336" i="1"/>
  <c r="AK422" i="1"/>
  <c r="AK415" i="1"/>
  <c r="AK44" i="1"/>
  <c r="AK227" i="1"/>
  <c r="AK202" i="1"/>
  <c r="AK112" i="1"/>
  <c r="AK365" i="1"/>
  <c r="AK21" i="1"/>
  <c r="AK363" i="1"/>
  <c r="AK277" i="1"/>
  <c r="AI144" i="1"/>
  <c r="AI324" i="1"/>
  <c r="AI79" i="1"/>
  <c r="AI55" i="1"/>
  <c r="AI339" i="1"/>
  <c r="AI27" i="1"/>
  <c r="AI322" i="1"/>
  <c r="AI28" i="1"/>
  <c r="AI197" i="1"/>
  <c r="AI218" i="1"/>
  <c r="AI217" i="1"/>
  <c r="AI349" i="1"/>
  <c r="AI157" i="1"/>
  <c r="AI367" i="1"/>
  <c r="AI170" i="1"/>
  <c r="AI238" i="1"/>
  <c r="AI134" i="1"/>
  <c r="AI400" i="1"/>
  <c r="AI354" i="1"/>
  <c r="AI408" i="1"/>
  <c r="AI328" i="1"/>
  <c r="AI81" i="1"/>
  <c r="AI285" i="1"/>
  <c r="AI387" i="1"/>
  <c r="AI235" i="1"/>
  <c r="AI204" i="1"/>
  <c r="AI404" i="1"/>
  <c r="AI89" i="1"/>
  <c r="AI291" i="1"/>
  <c r="AI256" i="1"/>
  <c r="AI116" i="1"/>
  <c r="AI122" i="1"/>
  <c r="AI61" i="1"/>
  <c r="AI261" i="1"/>
  <c r="AI50" i="1"/>
  <c r="AI29" i="1"/>
  <c r="AI396" i="1"/>
  <c r="AI355" i="1"/>
  <c r="AI30" i="1"/>
  <c r="AI158" i="1"/>
  <c r="AI219" i="1"/>
  <c r="AI76" i="1"/>
  <c r="AI70" i="1"/>
  <c r="AI106" i="1"/>
  <c r="AI383" i="1"/>
  <c r="AI216" i="1"/>
  <c r="AI273" i="1"/>
  <c r="AI265" i="1"/>
  <c r="AI120" i="1"/>
  <c r="AI119" i="1"/>
  <c r="AI317" i="1"/>
  <c r="AI215" i="1"/>
  <c r="AI283" i="1"/>
  <c r="AI378" i="1"/>
  <c r="AI9" i="1"/>
  <c r="AI49" i="1"/>
  <c r="AI361" i="1"/>
  <c r="AI264" i="1"/>
  <c r="AI209" i="1"/>
  <c r="AI266" i="1"/>
  <c r="AI353" i="1"/>
  <c r="AI11" i="1"/>
  <c r="AI123" i="1"/>
  <c r="AI101" i="1"/>
  <c r="AI326" i="1"/>
  <c r="AI346" i="1"/>
  <c r="AI201" i="1"/>
  <c r="AI143" i="1"/>
  <c r="AI90" i="1"/>
  <c r="AI178" i="1"/>
  <c r="AI211" i="1"/>
  <c r="AI141" i="1"/>
  <c r="AI91" i="1"/>
  <c r="AI117" i="1"/>
  <c r="AI388" i="1"/>
  <c r="AI292" i="1"/>
  <c r="AI43" i="1"/>
  <c r="AI47" i="1"/>
  <c r="AI315" i="1"/>
  <c r="AI175" i="1"/>
  <c r="AI286" i="1"/>
  <c r="AI152" i="1"/>
  <c r="AI280" i="1"/>
  <c r="AI262" i="1"/>
  <c r="AI200" i="1"/>
  <c r="AI311" i="1"/>
  <c r="AI67" i="1"/>
  <c r="AI379" i="1"/>
  <c r="AI401" i="1"/>
  <c r="AI289" i="1"/>
  <c r="AI390" i="1"/>
  <c r="AI321" i="1"/>
  <c r="AI127" i="1"/>
  <c r="AI284" i="1"/>
  <c r="AI45" i="1"/>
  <c r="AI308" i="1"/>
  <c r="AI180" i="1"/>
  <c r="AI182" i="1"/>
  <c r="AI257" i="1"/>
  <c r="AI352" i="1"/>
  <c r="AI281" i="1"/>
  <c r="AI296" i="1"/>
  <c r="AI64" i="1"/>
  <c r="AI26" i="1"/>
  <c r="AI254" i="1"/>
  <c r="AI203" i="1"/>
  <c r="AI42" i="1"/>
  <c r="AI108" i="1"/>
  <c r="AI133" i="1"/>
  <c r="AI298" i="1"/>
  <c r="AI206" i="1"/>
  <c r="AI146" i="1"/>
  <c r="AI187" i="1"/>
  <c r="AI366" i="1"/>
  <c r="AI263" i="1"/>
  <c r="AI416" i="1"/>
  <c r="AI360" i="1"/>
  <c r="AI221" i="1"/>
  <c r="AI278" i="1"/>
  <c r="AI382" i="1"/>
  <c r="AI391" i="1"/>
  <c r="AI305" i="1"/>
  <c r="AI25" i="1"/>
  <c r="AI208" i="1"/>
  <c r="AI320" i="1"/>
  <c r="AI172" i="1"/>
  <c r="AI7" i="1"/>
  <c r="AI24" i="1"/>
  <c r="AI374" i="1"/>
  <c r="AI105" i="1"/>
  <c r="AI191" i="1"/>
  <c r="AI33" i="1"/>
  <c r="AI83" i="1"/>
  <c r="AI57" i="1"/>
  <c r="AI316" i="1"/>
  <c r="AI420" i="1"/>
  <c r="AI147" i="1"/>
  <c r="AI228" i="1"/>
  <c r="AI377" i="1"/>
  <c r="AI381" i="1"/>
  <c r="AI198" i="1"/>
  <c r="AI173" i="1"/>
  <c r="AI192" i="1"/>
  <c r="AI242" i="1"/>
  <c r="AI38" i="1"/>
  <c r="AI129" i="1"/>
  <c r="AI18" i="1"/>
  <c r="AI220" i="1"/>
  <c r="AI205" i="1"/>
  <c r="AI222" i="1"/>
  <c r="AI102" i="1"/>
  <c r="AI160" i="1"/>
  <c r="AI306" i="1"/>
  <c r="AI177" i="1"/>
  <c r="AI241" i="1"/>
  <c r="AI351" i="1"/>
  <c r="AI115" i="1"/>
  <c r="AI260" i="1"/>
  <c r="AI405" i="1"/>
  <c r="AI427" i="1"/>
  <c r="AI71" i="1"/>
  <c r="AI323" i="1"/>
  <c r="AI303" i="1"/>
  <c r="AI139" i="1"/>
  <c r="AI295" i="1"/>
  <c r="AI68" i="1"/>
  <c r="AI128" i="1"/>
  <c r="AI3" i="1"/>
  <c r="AI406" i="1"/>
  <c r="AI418" i="1"/>
  <c r="AI299" i="1"/>
  <c r="AI19" i="1"/>
  <c r="AI375" i="1"/>
  <c r="AI78" i="1"/>
  <c r="AI371" i="1"/>
  <c r="AI244" i="1"/>
  <c r="AI240" i="1"/>
  <c r="AI153" i="1"/>
  <c r="AI384" i="1"/>
  <c r="AI53" i="1"/>
  <c r="AI207" i="1"/>
  <c r="AI109" i="1"/>
  <c r="AI275" i="1"/>
  <c r="AI364" i="1"/>
  <c r="AI94" i="1"/>
  <c r="AI407" i="1"/>
  <c r="AI6" i="1"/>
  <c r="AI426" i="1"/>
  <c r="AI372" i="1"/>
  <c r="AI233" i="1"/>
  <c r="AI15" i="1"/>
  <c r="AI2" i="1"/>
  <c r="AI60" i="1"/>
  <c r="AI290" i="1"/>
  <c r="AI62" i="1"/>
  <c r="AI282" i="1"/>
  <c r="AI250" i="1"/>
  <c r="AI190" i="1"/>
  <c r="AI185" i="1"/>
  <c r="AI93" i="1"/>
  <c r="AI12" i="1"/>
  <c r="AI98" i="1"/>
  <c r="AI294" i="1"/>
  <c r="AI258" i="1"/>
  <c r="AI118" i="1"/>
  <c r="AI23" i="1"/>
  <c r="AI246" i="1"/>
  <c r="AI212" i="1"/>
  <c r="AI231" i="1"/>
  <c r="AI188" i="1"/>
  <c r="AI223" i="1"/>
  <c r="AI386" i="1"/>
  <c r="AI86" i="1"/>
  <c r="AI63" i="1"/>
  <c r="AI226" i="1"/>
  <c r="AI319" i="1"/>
  <c r="AI297" i="1"/>
  <c r="AI73" i="1"/>
  <c r="AI259" i="1"/>
  <c r="AI224" i="1"/>
  <c r="AI423" i="1"/>
  <c r="AI373" i="1"/>
  <c r="AI425" i="1"/>
  <c r="AI249" i="1"/>
  <c r="AI232" i="1"/>
  <c r="AI125" i="1"/>
  <c r="AI162" i="1"/>
  <c r="AI189" i="1"/>
  <c r="AI88" i="1"/>
  <c r="AI398" i="1"/>
  <c r="AI402" i="1"/>
  <c r="AI392" i="1"/>
  <c r="AI276" i="1"/>
  <c r="AI272" i="1"/>
  <c r="AI385" i="1"/>
  <c r="AI40" i="1"/>
  <c r="AI69" i="1"/>
  <c r="AI269" i="1"/>
  <c r="AI369" i="1"/>
  <c r="AI65" i="1"/>
  <c r="AI154" i="1"/>
  <c r="AI167" i="1"/>
  <c r="AI424" i="1"/>
  <c r="AI163" i="1"/>
  <c r="AI54" i="1"/>
  <c r="AI230" i="1"/>
  <c r="AI345" i="1"/>
  <c r="AI20" i="1"/>
  <c r="AI104" i="1"/>
  <c r="AI380" i="1"/>
  <c r="AI421" i="1"/>
  <c r="AI103" i="1"/>
  <c r="AI359" i="1"/>
  <c r="AI343" i="1"/>
  <c r="AI58" i="1"/>
  <c r="AI255" i="1"/>
  <c r="AI140" i="1"/>
  <c r="AI341" i="1"/>
  <c r="AI136" i="1"/>
  <c r="AI16" i="1"/>
  <c r="AI395" i="1"/>
  <c r="AI268" i="1"/>
  <c r="AI318" i="1"/>
  <c r="AI411" i="1"/>
  <c r="AI225" i="1"/>
  <c r="AI195" i="1"/>
  <c r="AI274" i="1"/>
  <c r="AI332" i="1"/>
  <c r="AI17" i="1"/>
  <c r="AI51" i="1"/>
  <c r="AI137" i="1"/>
  <c r="AI132" i="1"/>
  <c r="AI36" i="1"/>
  <c r="AI329" i="1"/>
  <c r="AI156" i="1"/>
  <c r="AI138" i="1"/>
  <c r="AI155" i="1"/>
  <c r="AI166" i="1"/>
  <c r="AI84" i="1"/>
  <c r="AI124" i="1"/>
  <c r="AI288" i="1"/>
  <c r="AI13" i="1"/>
  <c r="AI279" i="1"/>
  <c r="AI35" i="1"/>
  <c r="AI350" i="1"/>
  <c r="AI111" i="1"/>
  <c r="AI348" i="1"/>
  <c r="AI52" i="1"/>
  <c r="AI131" i="1"/>
  <c r="AI337" i="1"/>
  <c r="AI419" i="1"/>
  <c r="AI393" i="1"/>
  <c r="AI293" i="1"/>
  <c r="AI287" i="1"/>
  <c r="AI100" i="1"/>
  <c r="AI389" i="1"/>
  <c r="AI184" i="1"/>
  <c r="AI302" i="1"/>
  <c r="AI342" i="1"/>
  <c r="AI31" i="1"/>
  <c r="AI338" i="1"/>
  <c r="AI236" i="1"/>
  <c r="AI356" i="1"/>
  <c r="AI239" i="1"/>
  <c r="AI22" i="1"/>
  <c r="AI114" i="1"/>
  <c r="AI96" i="1"/>
  <c r="AI413" i="1"/>
  <c r="AI271" i="1"/>
  <c r="AI169" i="1"/>
  <c r="AI56" i="1"/>
  <c r="AI186" i="1"/>
  <c r="AI174" i="1"/>
  <c r="AI234" i="1"/>
  <c r="AI412" i="1"/>
  <c r="AI179" i="1"/>
  <c r="AI270" i="1"/>
  <c r="AI340" i="1"/>
  <c r="AI252" i="1"/>
  <c r="AI66" i="1"/>
  <c r="AI199" i="1"/>
  <c r="AI314" i="1"/>
  <c r="AI5" i="1"/>
  <c r="AI130" i="1"/>
  <c r="AI181" i="1"/>
  <c r="AI41" i="1"/>
  <c r="AI251" i="1"/>
  <c r="AI14" i="1"/>
  <c r="AI335" i="1"/>
  <c r="AI97" i="1"/>
  <c r="AI243" i="1"/>
  <c r="AI168" i="1"/>
  <c r="AI253" i="1"/>
  <c r="AI110" i="1"/>
  <c r="AI313" i="1"/>
  <c r="AI37" i="1"/>
  <c r="AI72" i="1"/>
  <c r="AI410" i="1"/>
  <c r="AI165" i="1"/>
  <c r="AI34" i="1"/>
  <c r="AI214" i="1"/>
  <c r="AI358" i="1"/>
  <c r="AI99" i="1"/>
  <c r="AI107" i="1"/>
  <c r="AI327" i="1"/>
  <c r="AI347" i="1"/>
  <c r="AI312" i="1"/>
  <c r="AI334" i="1"/>
  <c r="AI196" i="1"/>
  <c r="AI245" i="1"/>
  <c r="AI213" i="1"/>
  <c r="AI399" i="1"/>
  <c r="AI310" i="1"/>
  <c r="AI176" i="1"/>
  <c r="AI87" i="1"/>
  <c r="AI77" i="1"/>
  <c r="AI48" i="1"/>
  <c r="AI85" i="1"/>
  <c r="AI159" i="1"/>
  <c r="AI333" i="1"/>
  <c r="AI92" i="1"/>
  <c r="AI151" i="1"/>
  <c r="AI59" i="1"/>
  <c r="AI183" i="1"/>
  <c r="AI8" i="1"/>
  <c r="AI95" i="1"/>
  <c r="AI74" i="1"/>
  <c r="AI330" i="1"/>
  <c r="AI135" i="1"/>
  <c r="AI75" i="1"/>
  <c r="AI39" i="1"/>
  <c r="AI237" i="1"/>
  <c r="AI403" i="1"/>
  <c r="AI148" i="1"/>
  <c r="AI248" i="1"/>
  <c r="AI161" i="1"/>
  <c r="AI309" i="1"/>
  <c r="AI229" i="1"/>
  <c r="AI307" i="1"/>
  <c r="AI193" i="1"/>
  <c r="AI394" i="1"/>
  <c r="AI210" i="1"/>
  <c r="AI113" i="1"/>
  <c r="AI414" i="1"/>
  <c r="AI171" i="1"/>
  <c r="AI149" i="1"/>
  <c r="AI376" i="1"/>
  <c r="AI82" i="1"/>
  <c r="AI145" i="1"/>
  <c r="AI300" i="1"/>
  <c r="AI10" i="1"/>
  <c r="AI32" i="1"/>
  <c r="AI357" i="1"/>
  <c r="AI417" i="1"/>
  <c r="AI247" i="1"/>
  <c r="AI344" i="1"/>
  <c r="AI397" i="1"/>
  <c r="AI4" i="1"/>
  <c r="AI164" i="1"/>
  <c r="AI409" i="1"/>
  <c r="AI325" i="1"/>
  <c r="AI194" i="1"/>
  <c r="AI301" i="1"/>
  <c r="AI121" i="1"/>
  <c r="AI267" i="1"/>
  <c r="AI150" i="1"/>
  <c r="AI304" i="1"/>
  <c r="AI46" i="1"/>
  <c r="AI362" i="1"/>
  <c r="AI126" i="1"/>
  <c r="AI80" i="1"/>
  <c r="AI331" i="1"/>
  <c r="AI370" i="1"/>
  <c r="AI142" i="1"/>
  <c r="AI368" i="1"/>
  <c r="AI336" i="1"/>
  <c r="AI422" i="1"/>
  <c r="AI415" i="1"/>
  <c r="AI44" i="1"/>
  <c r="AI227" i="1"/>
  <c r="AI202" i="1"/>
  <c r="AI112" i="1"/>
  <c r="AI365" i="1"/>
  <c r="AI21" i="1"/>
  <c r="AI363" i="1"/>
  <c r="AI277" i="1"/>
  <c r="AG144" i="1"/>
  <c r="AG324" i="1"/>
  <c r="AG79" i="1"/>
  <c r="AG55" i="1"/>
  <c r="AG339" i="1"/>
  <c r="AG27" i="1"/>
  <c r="AG322" i="1"/>
  <c r="AG28" i="1"/>
  <c r="AG197" i="1"/>
  <c r="AG218" i="1"/>
  <c r="AG217" i="1"/>
  <c r="AG349" i="1"/>
  <c r="AG157" i="1"/>
  <c r="AG367" i="1"/>
  <c r="AG170" i="1"/>
  <c r="AG238" i="1"/>
  <c r="AG134" i="1"/>
  <c r="AG400" i="1"/>
  <c r="AG354" i="1"/>
  <c r="AG408" i="1"/>
  <c r="AG328" i="1"/>
  <c r="AG81" i="1"/>
  <c r="AG285" i="1"/>
  <c r="AG387" i="1"/>
  <c r="AG235" i="1"/>
  <c r="AG204" i="1"/>
  <c r="AG404" i="1"/>
  <c r="AG89" i="1"/>
  <c r="AG291" i="1"/>
  <c r="AG256" i="1"/>
  <c r="AG116" i="1"/>
  <c r="AG122" i="1"/>
  <c r="AG61" i="1"/>
  <c r="AG261" i="1"/>
  <c r="AG50" i="1"/>
  <c r="AG29" i="1"/>
  <c r="AG396" i="1"/>
  <c r="AG355" i="1"/>
  <c r="AG30" i="1"/>
  <c r="AG158" i="1"/>
  <c r="AG219" i="1"/>
  <c r="AG76" i="1"/>
  <c r="AG70" i="1"/>
  <c r="AG106" i="1"/>
  <c r="AG383" i="1"/>
  <c r="AG216" i="1"/>
  <c r="AG273" i="1"/>
  <c r="AG265" i="1"/>
  <c r="AG120" i="1"/>
  <c r="AG119" i="1"/>
  <c r="AG317" i="1"/>
  <c r="AG215" i="1"/>
  <c r="AG283" i="1"/>
  <c r="AG378" i="1"/>
  <c r="AG9" i="1"/>
  <c r="AG49" i="1"/>
  <c r="AG361" i="1"/>
  <c r="AG264" i="1"/>
  <c r="AG209" i="1"/>
  <c r="AG266" i="1"/>
  <c r="AG353" i="1"/>
  <c r="AG11" i="1"/>
  <c r="AG123" i="1"/>
  <c r="AG101" i="1"/>
  <c r="AG326" i="1"/>
  <c r="AG346" i="1"/>
  <c r="AG201" i="1"/>
  <c r="AG143" i="1"/>
  <c r="AG90" i="1"/>
  <c r="AG178" i="1"/>
  <c r="AG211" i="1"/>
  <c r="AG141" i="1"/>
  <c r="AG91" i="1"/>
  <c r="AG117" i="1"/>
  <c r="AG388" i="1"/>
  <c r="AG292" i="1"/>
  <c r="AG43" i="1"/>
  <c r="AG47" i="1"/>
  <c r="AG315" i="1"/>
  <c r="AG175" i="1"/>
  <c r="AG286" i="1"/>
  <c r="AG152" i="1"/>
  <c r="AG280" i="1"/>
  <c r="AG262" i="1"/>
  <c r="AG200" i="1"/>
  <c r="AG311" i="1"/>
  <c r="AG67" i="1"/>
  <c r="AG379" i="1"/>
  <c r="AG401" i="1"/>
  <c r="AG289" i="1"/>
  <c r="AG390" i="1"/>
  <c r="AG321" i="1"/>
  <c r="AG127" i="1"/>
  <c r="AG284" i="1"/>
  <c r="AG45" i="1"/>
  <c r="AG308" i="1"/>
  <c r="AG180" i="1"/>
  <c r="AG182" i="1"/>
  <c r="AG257" i="1"/>
  <c r="AG352" i="1"/>
  <c r="AG281" i="1"/>
  <c r="AG296" i="1"/>
  <c r="AG64" i="1"/>
  <c r="AG26" i="1"/>
  <c r="AG254" i="1"/>
  <c r="AG203" i="1"/>
  <c r="AG42" i="1"/>
  <c r="AG108" i="1"/>
  <c r="AG133" i="1"/>
  <c r="AG298" i="1"/>
  <c r="AG206" i="1"/>
  <c r="AG146" i="1"/>
  <c r="AG187" i="1"/>
  <c r="AG366" i="1"/>
  <c r="AG263" i="1"/>
  <c r="AG416" i="1"/>
  <c r="AG360" i="1"/>
  <c r="AG221" i="1"/>
  <c r="AG278" i="1"/>
  <c r="AG382" i="1"/>
  <c r="AG391" i="1"/>
  <c r="AG305" i="1"/>
  <c r="AG25" i="1"/>
  <c r="AG208" i="1"/>
  <c r="AG320" i="1"/>
  <c r="AG172" i="1"/>
  <c r="AG7" i="1"/>
  <c r="AG24" i="1"/>
  <c r="AG374" i="1"/>
  <c r="AG105" i="1"/>
  <c r="AG191" i="1"/>
  <c r="AG33" i="1"/>
  <c r="AG83" i="1"/>
  <c r="AG57" i="1"/>
  <c r="AG316" i="1"/>
  <c r="AG420" i="1"/>
  <c r="AG147" i="1"/>
  <c r="AG228" i="1"/>
  <c r="AG377" i="1"/>
  <c r="AG381" i="1"/>
  <c r="AG198" i="1"/>
  <c r="AG173" i="1"/>
  <c r="AG192" i="1"/>
  <c r="AG242" i="1"/>
  <c r="AG38" i="1"/>
  <c r="AG129" i="1"/>
  <c r="AG18" i="1"/>
  <c r="AG220" i="1"/>
  <c r="AG205" i="1"/>
  <c r="AG222" i="1"/>
  <c r="AG102" i="1"/>
  <c r="AG160" i="1"/>
  <c r="AG306" i="1"/>
  <c r="AG177" i="1"/>
  <c r="AG241" i="1"/>
  <c r="AG351" i="1"/>
  <c r="AG115" i="1"/>
  <c r="AG260" i="1"/>
  <c r="AG405" i="1"/>
  <c r="AG427" i="1"/>
  <c r="AG71" i="1"/>
  <c r="AG323" i="1"/>
  <c r="AG303" i="1"/>
  <c r="AG139" i="1"/>
  <c r="AG295" i="1"/>
  <c r="AG68" i="1"/>
  <c r="AG128" i="1"/>
  <c r="AG3" i="1"/>
  <c r="AG406" i="1"/>
  <c r="AG418" i="1"/>
  <c r="AG299" i="1"/>
  <c r="AG19" i="1"/>
  <c r="AG375" i="1"/>
  <c r="AG78" i="1"/>
  <c r="AG371" i="1"/>
  <c r="AG244" i="1"/>
  <c r="AG240" i="1"/>
  <c r="AG153" i="1"/>
  <c r="AG384" i="1"/>
  <c r="AG53" i="1"/>
  <c r="AG207" i="1"/>
  <c r="AG109" i="1"/>
  <c r="AG275" i="1"/>
  <c r="AG364" i="1"/>
  <c r="AG94" i="1"/>
  <c r="AG407" i="1"/>
  <c r="AG6" i="1"/>
  <c r="AG426" i="1"/>
  <c r="AG372" i="1"/>
  <c r="AG233" i="1"/>
  <c r="AG15" i="1"/>
  <c r="AG2" i="1"/>
  <c r="AG60" i="1"/>
  <c r="AG290" i="1"/>
  <c r="AG62" i="1"/>
  <c r="AG282" i="1"/>
  <c r="AG250" i="1"/>
  <c r="AG190" i="1"/>
  <c r="AG185" i="1"/>
  <c r="AG93" i="1"/>
  <c r="AG12" i="1"/>
  <c r="AG98" i="1"/>
  <c r="AG294" i="1"/>
  <c r="AG258" i="1"/>
  <c r="AG118" i="1"/>
  <c r="AG23" i="1"/>
  <c r="AG246" i="1"/>
  <c r="AG212" i="1"/>
  <c r="AG231" i="1"/>
  <c r="AG188" i="1"/>
  <c r="AG223" i="1"/>
  <c r="AG386" i="1"/>
  <c r="AG86" i="1"/>
  <c r="AG63" i="1"/>
  <c r="AG226" i="1"/>
  <c r="AG319" i="1"/>
  <c r="AG297" i="1"/>
  <c r="AG73" i="1"/>
  <c r="AG259" i="1"/>
  <c r="AG224" i="1"/>
  <c r="AG423" i="1"/>
  <c r="AG373" i="1"/>
  <c r="AG425" i="1"/>
  <c r="AG249" i="1"/>
  <c r="AG232" i="1"/>
  <c r="AG125" i="1"/>
  <c r="AG162" i="1"/>
  <c r="AG189" i="1"/>
  <c r="AG88" i="1"/>
  <c r="AG398" i="1"/>
  <c r="AG402" i="1"/>
  <c r="AG392" i="1"/>
  <c r="AG276" i="1"/>
  <c r="AG272" i="1"/>
  <c r="AG385" i="1"/>
  <c r="AG40" i="1"/>
  <c r="AG69" i="1"/>
  <c r="AG269" i="1"/>
  <c r="AG369" i="1"/>
  <c r="AG65" i="1"/>
  <c r="AG154" i="1"/>
  <c r="AG167" i="1"/>
  <c r="AG424" i="1"/>
  <c r="AG163" i="1"/>
  <c r="AG54" i="1"/>
  <c r="AG230" i="1"/>
  <c r="AG345" i="1"/>
  <c r="AG20" i="1"/>
  <c r="AG104" i="1"/>
  <c r="AG380" i="1"/>
  <c r="AG421" i="1"/>
  <c r="AG103" i="1"/>
  <c r="AG359" i="1"/>
  <c r="AG343" i="1"/>
  <c r="AG58" i="1"/>
  <c r="AG255" i="1"/>
  <c r="AG140" i="1"/>
  <c r="AG341" i="1"/>
  <c r="AG136" i="1"/>
  <c r="AG16" i="1"/>
  <c r="AG395" i="1"/>
  <c r="AG268" i="1"/>
  <c r="AG318" i="1"/>
  <c r="AG411" i="1"/>
  <c r="AG225" i="1"/>
  <c r="AG195" i="1"/>
  <c r="AG274" i="1"/>
  <c r="AG332" i="1"/>
  <c r="AG17" i="1"/>
  <c r="AG51" i="1"/>
  <c r="AG137" i="1"/>
  <c r="AG132" i="1"/>
  <c r="AG36" i="1"/>
  <c r="AG329" i="1"/>
  <c r="AG156" i="1"/>
  <c r="AG138" i="1"/>
  <c r="AG155" i="1"/>
  <c r="AG166" i="1"/>
  <c r="AG84" i="1"/>
  <c r="AG124" i="1"/>
  <c r="AG288" i="1"/>
  <c r="AG13" i="1"/>
  <c r="AG279" i="1"/>
  <c r="AG35" i="1"/>
  <c r="AG350" i="1"/>
  <c r="AG111" i="1"/>
  <c r="AG348" i="1"/>
  <c r="AG52" i="1"/>
  <c r="AG131" i="1"/>
  <c r="AG337" i="1"/>
  <c r="AG419" i="1"/>
  <c r="AG393" i="1"/>
  <c r="AG293" i="1"/>
  <c r="AG287" i="1"/>
  <c r="AG100" i="1"/>
  <c r="AG389" i="1"/>
  <c r="AG184" i="1"/>
  <c r="AG302" i="1"/>
  <c r="AG342" i="1"/>
  <c r="AG31" i="1"/>
  <c r="AG338" i="1"/>
  <c r="AG236" i="1"/>
  <c r="AG356" i="1"/>
  <c r="AG239" i="1"/>
  <c r="AG22" i="1"/>
  <c r="AG114" i="1"/>
  <c r="AG96" i="1"/>
  <c r="AG413" i="1"/>
  <c r="AG271" i="1"/>
  <c r="AG169" i="1"/>
  <c r="AG56" i="1"/>
  <c r="AG186" i="1"/>
  <c r="AG174" i="1"/>
  <c r="AG234" i="1"/>
  <c r="AG412" i="1"/>
  <c r="AG179" i="1"/>
  <c r="AG270" i="1"/>
  <c r="AG340" i="1"/>
  <c r="AG252" i="1"/>
  <c r="AG66" i="1"/>
  <c r="AG199" i="1"/>
  <c r="AG314" i="1"/>
  <c r="AG5" i="1"/>
  <c r="AG130" i="1"/>
  <c r="AG181" i="1"/>
  <c r="AG41" i="1"/>
  <c r="AG251" i="1"/>
  <c r="AG14" i="1"/>
  <c r="AG335" i="1"/>
  <c r="AG97" i="1"/>
  <c r="AG243" i="1"/>
  <c r="AG168" i="1"/>
  <c r="AG253" i="1"/>
  <c r="AG110" i="1"/>
  <c r="AG313" i="1"/>
  <c r="AG37" i="1"/>
  <c r="AG72" i="1"/>
  <c r="AG410" i="1"/>
  <c r="AG165" i="1"/>
  <c r="AG34" i="1"/>
  <c r="AG214" i="1"/>
  <c r="AG358" i="1"/>
  <c r="AG99" i="1"/>
  <c r="AG107" i="1"/>
  <c r="AG327" i="1"/>
  <c r="AG347" i="1"/>
  <c r="AG312" i="1"/>
  <c r="AG334" i="1"/>
  <c r="AG196" i="1"/>
  <c r="AG245" i="1"/>
  <c r="AG213" i="1"/>
  <c r="AG399" i="1"/>
  <c r="AG310" i="1"/>
  <c r="AG176" i="1"/>
  <c r="AG87" i="1"/>
  <c r="AG77" i="1"/>
  <c r="AG48" i="1"/>
  <c r="AG85" i="1"/>
  <c r="AG159" i="1"/>
  <c r="AG333" i="1"/>
  <c r="AG92" i="1"/>
  <c r="AG151" i="1"/>
  <c r="AG59" i="1"/>
  <c r="AG183" i="1"/>
  <c r="AG8" i="1"/>
  <c r="AG95" i="1"/>
  <c r="AG74" i="1"/>
  <c r="AG330" i="1"/>
  <c r="AG135" i="1"/>
  <c r="AG75" i="1"/>
  <c r="AG39" i="1"/>
  <c r="AG237" i="1"/>
  <c r="AG403" i="1"/>
  <c r="AG148" i="1"/>
  <c r="AG248" i="1"/>
  <c r="AG161" i="1"/>
  <c r="AG309" i="1"/>
  <c r="AG229" i="1"/>
  <c r="AG307" i="1"/>
  <c r="AG193" i="1"/>
  <c r="AG394" i="1"/>
  <c r="AG210" i="1"/>
  <c r="AG113" i="1"/>
  <c r="AG414" i="1"/>
  <c r="AG171" i="1"/>
  <c r="AG149" i="1"/>
  <c r="AG376" i="1"/>
  <c r="AG82" i="1"/>
  <c r="AG145" i="1"/>
  <c r="AG300" i="1"/>
  <c r="AG10" i="1"/>
  <c r="AG32" i="1"/>
  <c r="AG357" i="1"/>
  <c r="AG417" i="1"/>
  <c r="AG247" i="1"/>
  <c r="AG344" i="1"/>
  <c r="AG397" i="1"/>
  <c r="AG4" i="1"/>
  <c r="AG164" i="1"/>
  <c r="AG409" i="1"/>
  <c r="AG325" i="1"/>
  <c r="AG194" i="1"/>
  <c r="AG301" i="1"/>
  <c r="AG121" i="1"/>
  <c r="AG267" i="1"/>
  <c r="AG150" i="1"/>
  <c r="AG304" i="1"/>
  <c r="AG46" i="1"/>
  <c r="AG362" i="1"/>
  <c r="AG126" i="1"/>
  <c r="AG80" i="1"/>
  <c r="AG331" i="1"/>
  <c r="AG370" i="1"/>
  <c r="AG142" i="1"/>
  <c r="AG368" i="1"/>
  <c r="AG336" i="1"/>
  <c r="AG422" i="1"/>
  <c r="AG415" i="1"/>
  <c r="AG44" i="1"/>
  <c r="AG227" i="1"/>
  <c r="AG202" i="1"/>
  <c r="AG112" i="1"/>
  <c r="AG365" i="1"/>
  <c r="AG21" i="1"/>
  <c r="AG363" i="1"/>
  <c r="AG277" i="1"/>
  <c r="AE144" i="1"/>
  <c r="AE324" i="1"/>
  <c r="AE79" i="1"/>
  <c r="AE55" i="1"/>
  <c r="AE339" i="1"/>
  <c r="AE27" i="1"/>
  <c r="AE322" i="1"/>
  <c r="AE28" i="1"/>
  <c r="AE197" i="1"/>
  <c r="AE218" i="1"/>
  <c r="AE217" i="1"/>
  <c r="AE349" i="1"/>
  <c r="AE157" i="1"/>
  <c r="AE367" i="1"/>
  <c r="AE170" i="1"/>
  <c r="AE238" i="1"/>
  <c r="AE134" i="1"/>
  <c r="AE400" i="1"/>
  <c r="AE354" i="1"/>
  <c r="AE408" i="1"/>
  <c r="AE328" i="1"/>
  <c r="AE81" i="1"/>
  <c r="AE285" i="1"/>
  <c r="AE387" i="1"/>
  <c r="AE235" i="1"/>
  <c r="AE204" i="1"/>
  <c r="AE404" i="1"/>
  <c r="AE89" i="1"/>
  <c r="AE291" i="1"/>
  <c r="AE256" i="1"/>
  <c r="AE116" i="1"/>
  <c r="AE122" i="1"/>
  <c r="AE61" i="1"/>
  <c r="AE261" i="1"/>
  <c r="AE50" i="1"/>
  <c r="AE29" i="1"/>
  <c r="AE396" i="1"/>
  <c r="AE355" i="1"/>
  <c r="AE30" i="1"/>
  <c r="AE158" i="1"/>
  <c r="AE219" i="1"/>
  <c r="AE76" i="1"/>
  <c r="AE70" i="1"/>
  <c r="AE106" i="1"/>
  <c r="AE383" i="1"/>
  <c r="AE216" i="1"/>
  <c r="AE273" i="1"/>
  <c r="AE265" i="1"/>
  <c r="AE120" i="1"/>
  <c r="AE119" i="1"/>
  <c r="AE317" i="1"/>
  <c r="AE215" i="1"/>
  <c r="AE283" i="1"/>
  <c r="AE378" i="1"/>
  <c r="AE9" i="1"/>
  <c r="AE49" i="1"/>
  <c r="AE361" i="1"/>
  <c r="AE264" i="1"/>
  <c r="AE209" i="1"/>
  <c r="AE266" i="1"/>
  <c r="AE353" i="1"/>
  <c r="AE11" i="1"/>
  <c r="AE123" i="1"/>
  <c r="AE101" i="1"/>
  <c r="AE326" i="1"/>
  <c r="AE346" i="1"/>
  <c r="AE201" i="1"/>
  <c r="AE143" i="1"/>
  <c r="AE90" i="1"/>
  <c r="AE178" i="1"/>
  <c r="AE211" i="1"/>
  <c r="AE141" i="1"/>
  <c r="AE91" i="1"/>
  <c r="AE117" i="1"/>
  <c r="AE388" i="1"/>
  <c r="AE292" i="1"/>
  <c r="AE43" i="1"/>
  <c r="AE47" i="1"/>
  <c r="AE315" i="1"/>
  <c r="AE175" i="1"/>
  <c r="AE286" i="1"/>
  <c r="AE152" i="1"/>
  <c r="AE280" i="1"/>
  <c r="AE262" i="1"/>
  <c r="AE200" i="1"/>
  <c r="AE311" i="1"/>
  <c r="AE67" i="1"/>
  <c r="AE379" i="1"/>
  <c r="AE401" i="1"/>
  <c r="AE289" i="1"/>
  <c r="AE390" i="1"/>
  <c r="AE321" i="1"/>
  <c r="AE127" i="1"/>
  <c r="AE284" i="1"/>
  <c r="AE45" i="1"/>
  <c r="AE308" i="1"/>
  <c r="AE180" i="1"/>
  <c r="AE182" i="1"/>
  <c r="AE257" i="1"/>
  <c r="AE352" i="1"/>
  <c r="AE281" i="1"/>
  <c r="AE296" i="1"/>
  <c r="AE64" i="1"/>
  <c r="AE26" i="1"/>
  <c r="AE254" i="1"/>
  <c r="AE203" i="1"/>
  <c r="AE42" i="1"/>
  <c r="AE108" i="1"/>
  <c r="AE133" i="1"/>
  <c r="AE298" i="1"/>
  <c r="AE206" i="1"/>
  <c r="AE146" i="1"/>
  <c r="AE187" i="1"/>
  <c r="AE366" i="1"/>
  <c r="AE263" i="1"/>
  <c r="AE416" i="1"/>
  <c r="AE360" i="1"/>
  <c r="AE221" i="1"/>
  <c r="AE278" i="1"/>
  <c r="AE382" i="1"/>
  <c r="AE391" i="1"/>
  <c r="AE305" i="1"/>
  <c r="AE25" i="1"/>
  <c r="AE208" i="1"/>
  <c r="AE320" i="1"/>
  <c r="AE172" i="1"/>
  <c r="AE7" i="1"/>
  <c r="AE24" i="1"/>
  <c r="AE374" i="1"/>
  <c r="AE105" i="1"/>
  <c r="AE191" i="1"/>
  <c r="AE33" i="1"/>
  <c r="AE83" i="1"/>
  <c r="AE57" i="1"/>
  <c r="AE316" i="1"/>
  <c r="AE420" i="1"/>
  <c r="AE147" i="1"/>
  <c r="AE228" i="1"/>
  <c r="AE377" i="1"/>
  <c r="AE381" i="1"/>
  <c r="AE198" i="1"/>
  <c r="AE173" i="1"/>
  <c r="AE192" i="1"/>
  <c r="AE242" i="1"/>
  <c r="AE38" i="1"/>
  <c r="AE129" i="1"/>
  <c r="AE18" i="1"/>
  <c r="AE220" i="1"/>
  <c r="AE205" i="1"/>
  <c r="AE222" i="1"/>
  <c r="AE102" i="1"/>
  <c r="AE160" i="1"/>
  <c r="AE306" i="1"/>
  <c r="AE177" i="1"/>
  <c r="AE241" i="1"/>
  <c r="AE351" i="1"/>
  <c r="AE115" i="1"/>
  <c r="AE260" i="1"/>
  <c r="AE405" i="1"/>
  <c r="AE427" i="1"/>
  <c r="AE71" i="1"/>
  <c r="AE323" i="1"/>
  <c r="AE303" i="1"/>
  <c r="AE139" i="1"/>
  <c r="AE295" i="1"/>
  <c r="AE68" i="1"/>
  <c r="AE128" i="1"/>
  <c r="AE3" i="1"/>
  <c r="AE406" i="1"/>
  <c r="AE418" i="1"/>
  <c r="AE299" i="1"/>
  <c r="AE19" i="1"/>
  <c r="AE375" i="1"/>
  <c r="AE78" i="1"/>
  <c r="AE371" i="1"/>
  <c r="AE244" i="1"/>
  <c r="AE240" i="1"/>
  <c r="AE153" i="1"/>
  <c r="AE384" i="1"/>
  <c r="AE53" i="1"/>
  <c r="AE207" i="1"/>
  <c r="AE109" i="1"/>
  <c r="AE275" i="1"/>
  <c r="AE364" i="1"/>
  <c r="AE94" i="1"/>
  <c r="AE407" i="1"/>
  <c r="AE6" i="1"/>
  <c r="AE426" i="1"/>
  <c r="AE372" i="1"/>
  <c r="AE233" i="1"/>
  <c r="AE15" i="1"/>
  <c r="AE2" i="1"/>
  <c r="AE60" i="1"/>
  <c r="AE290" i="1"/>
  <c r="AE62" i="1"/>
  <c r="AE282" i="1"/>
  <c r="AE250" i="1"/>
  <c r="AE190" i="1"/>
  <c r="AE185" i="1"/>
  <c r="AE93" i="1"/>
  <c r="AE12" i="1"/>
  <c r="AE98" i="1"/>
  <c r="AE294" i="1"/>
  <c r="AE258" i="1"/>
  <c r="AE118" i="1"/>
  <c r="AE23" i="1"/>
  <c r="AE246" i="1"/>
  <c r="AE212" i="1"/>
  <c r="AE231" i="1"/>
  <c r="AE188" i="1"/>
  <c r="AE223" i="1"/>
  <c r="AE386" i="1"/>
  <c r="AE86" i="1"/>
  <c r="AE63" i="1"/>
  <c r="AE226" i="1"/>
  <c r="AE319" i="1"/>
  <c r="AE297" i="1"/>
  <c r="AE73" i="1"/>
  <c r="AE259" i="1"/>
  <c r="AE224" i="1"/>
  <c r="AE423" i="1"/>
  <c r="AE373" i="1"/>
  <c r="AE425" i="1"/>
  <c r="AE249" i="1"/>
  <c r="AE232" i="1"/>
  <c r="AE125" i="1"/>
  <c r="AE162" i="1"/>
  <c r="AE189" i="1"/>
  <c r="AE88" i="1"/>
  <c r="AE398" i="1"/>
  <c r="AE402" i="1"/>
  <c r="AE392" i="1"/>
  <c r="AE276" i="1"/>
  <c r="AE272" i="1"/>
  <c r="AE385" i="1"/>
  <c r="AE40" i="1"/>
  <c r="AE69" i="1"/>
  <c r="AE269" i="1"/>
  <c r="AE369" i="1"/>
  <c r="AE65" i="1"/>
  <c r="AE154" i="1"/>
  <c r="AE167" i="1"/>
  <c r="AE424" i="1"/>
  <c r="AE163" i="1"/>
  <c r="AE54" i="1"/>
  <c r="AE230" i="1"/>
  <c r="AE345" i="1"/>
  <c r="AE20" i="1"/>
  <c r="AE104" i="1"/>
  <c r="AE380" i="1"/>
  <c r="AE421" i="1"/>
  <c r="AE103" i="1"/>
  <c r="AE359" i="1"/>
  <c r="AE343" i="1"/>
  <c r="AE58" i="1"/>
  <c r="AE255" i="1"/>
  <c r="AE140" i="1"/>
  <c r="AE341" i="1"/>
  <c r="AE136" i="1"/>
  <c r="AE395" i="1"/>
  <c r="AE268" i="1"/>
  <c r="AE318" i="1"/>
  <c r="AE411" i="1"/>
  <c r="AE225" i="1"/>
  <c r="AE195" i="1"/>
  <c r="AE274" i="1"/>
  <c r="AE332" i="1"/>
  <c r="AE17" i="1"/>
  <c r="AE51" i="1"/>
  <c r="AE137" i="1"/>
  <c r="AE132" i="1"/>
  <c r="AE36" i="1"/>
  <c r="AE329" i="1"/>
  <c r="AE156" i="1"/>
  <c r="AE138" i="1"/>
  <c r="AE155" i="1"/>
  <c r="AE166" i="1"/>
  <c r="AE84" i="1"/>
  <c r="AE124" i="1"/>
  <c r="AE288" i="1"/>
  <c r="AE13" i="1"/>
  <c r="AE279" i="1"/>
  <c r="AE35" i="1"/>
  <c r="AE350" i="1"/>
  <c r="AE111" i="1"/>
  <c r="AE348" i="1"/>
  <c r="AE52" i="1"/>
  <c r="AE131" i="1"/>
  <c r="AE337" i="1"/>
  <c r="AE419" i="1"/>
  <c r="AE393" i="1"/>
  <c r="AE293" i="1"/>
  <c r="AE287" i="1"/>
  <c r="AE100" i="1"/>
  <c r="AE389" i="1"/>
  <c r="AE184" i="1"/>
  <c r="AE302" i="1"/>
  <c r="AE342" i="1"/>
  <c r="AE31" i="1"/>
  <c r="AE338" i="1"/>
  <c r="AE236" i="1"/>
  <c r="AE356" i="1"/>
  <c r="AE239" i="1"/>
  <c r="AE22" i="1"/>
  <c r="AE114" i="1"/>
  <c r="AE96" i="1"/>
  <c r="AE413" i="1"/>
  <c r="AE271" i="1"/>
  <c r="AE169" i="1"/>
  <c r="AE56" i="1"/>
  <c r="AE186" i="1"/>
  <c r="AE174" i="1"/>
  <c r="AE234" i="1"/>
  <c r="AE412" i="1"/>
  <c r="AE179" i="1"/>
  <c r="AE270" i="1"/>
  <c r="AE340" i="1"/>
  <c r="AE252" i="1"/>
  <c r="AE66" i="1"/>
  <c r="AE199" i="1"/>
  <c r="AE314" i="1"/>
  <c r="AE5" i="1"/>
  <c r="AE130" i="1"/>
  <c r="AE181" i="1"/>
  <c r="AE41" i="1"/>
  <c r="AE251" i="1"/>
  <c r="AE14" i="1"/>
  <c r="AE335" i="1"/>
  <c r="AE97" i="1"/>
  <c r="AE243" i="1"/>
  <c r="AE168" i="1"/>
  <c r="AE253" i="1"/>
  <c r="AE110" i="1"/>
  <c r="AE313" i="1"/>
  <c r="AE37" i="1"/>
  <c r="AE72" i="1"/>
  <c r="AE410" i="1"/>
  <c r="AE165" i="1"/>
  <c r="AE34" i="1"/>
  <c r="AE214" i="1"/>
  <c r="AE358" i="1"/>
  <c r="AE99" i="1"/>
  <c r="AE107" i="1"/>
  <c r="AE327" i="1"/>
  <c r="AE347" i="1"/>
  <c r="AE312" i="1"/>
  <c r="AE334" i="1"/>
  <c r="AE196" i="1"/>
  <c r="AE245" i="1"/>
  <c r="AE213" i="1"/>
  <c r="AE399" i="1"/>
  <c r="AE310" i="1"/>
  <c r="AE176" i="1"/>
  <c r="AE87" i="1"/>
  <c r="AE77" i="1"/>
  <c r="AE48" i="1"/>
  <c r="AE85" i="1"/>
  <c r="AE159" i="1"/>
  <c r="AE333" i="1"/>
  <c r="AE92" i="1"/>
  <c r="AE151" i="1"/>
  <c r="AE59" i="1"/>
  <c r="AE183" i="1"/>
  <c r="AE8" i="1"/>
  <c r="AE95" i="1"/>
  <c r="AE74" i="1"/>
  <c r="AE330" i="1"/>
  <c r="AE135" i="1"/>
  <c r="AE75" i="1"/>
  <c r="AE39" i="1"/>
  <c r="AE237" i="1"/>
  <c r="AE403" i="1"/>
  <c r="AE148" i="1"/>
  <c r="AE248" i="1"/>
  <c r="AE161" i="1"/>
  <c r="AE309" i="1"/>
  <c r="AE229" i="1"/>
  <c r="AE307" i="1"/>
  <c r="AE193" i="1"/>
  <c r="AE394" i="1"/>
  <c r="AE210" i="1"/>
  <c r="AE113" i="1"/>
  <c r="AE414" i="1"/>
  <c r="AE171" i="1"/>
  <c r="AE149" i="1"/>
  <c r="AE376" i="1"/>
  <c r="AE82" i="1"/>
  <c r="AE145" i="1"/>
  <c r="AE300" i="1"/>
  <c r="AE10" i="1"/>
  <c r="AE32" i="1"/>
  <c r="AE357" i="1"/>
  <c r="AE417" i="1"/>
  <c r="AE247" i="1"/>
  <c r="AE344" i="1"/>
  <c r="AE397" i="1"/>
  <c r="AE4" i="1"/>
  <c r="AE164" i="1"/>
  <c r="AE409" i="1"/>
  <c r="AE325" i="1"/>
  <c r="AE194" i="1"/>
  <c r="AE301" i="1"/>
  <c r="AE121" i="1"/>
  <c r="AE267" i="1"/>
  <c r="AE150" i="1"/>
  <c r="AE304" i="1"/>
  <c r="AE46" i="1"/>
  <c r="AE362" i="1"/>
  <c r="AE126" i="1"/>
  <c r="AE80" i="1"/>
  <c r="AE331" i="1"/>
  <c r="AE370" i="1"/>
  <c r="AE142" i="1"/>
  <c r="AE368" i="1"/>
  <c r="AE336" i="1"/>
  <c r="AE422" i="1"/>
  <c r="AE415" i="1"/>
  <c r="AE44" i="1"/>
  <c r="AE227" i="1"/>
  <c r="AE202" i="1"/>
  <c r="AE112" i="1"/>
  <c r="AE365" i="1"/>
  <c r="AE21" i="1"/>
  <c r="AE363" i="1"/>
  <c r="AE277" i="1"/>
  <c r="AC144" i="1"/>
  <c r="AC324" i="1"/>
  <c r="AC79" i="1"/>
  <c r="AC55" i="1"/>
  <c r="AC339" i="1"/>
  <c r="AC27" i="1"/>
  <c r="AC322" i="1"/>
  <c r="AC28" i="1"/>
  <c r="AC197" i="1"/>
  <c r="AC218" i="1"/>
  <c r="AC217" i="1"/>
  <c r="AC349" i="1"/>
  <c r="AC157" i="1"/>
  <c r="AC367" i="1"/>
  <c r="AC170" i="1"/>
  <c r="AC238" i="1"/>
  <c r="AC134" i="1"/>
  <c r="AC400" i="1"/>
  <c r="AC354" i="1"/>
  <c r="AC408" i="1"/>
  <c r="AC328" i="1"/>
  <c r="AC81" i="1"/>
  <c r="AC285" i="1"/>
  <c r="AC387" i="1"/>
  <c r="AC235" i="1"/>
  <c r="AC204" i="1"/>
  <c r="AC404" i="1"/>
  <c r="AC89" i="1"/>
  <c r="AC291" i="1"/>
  <c r="AC256" i="1"/>
  <c r="AC116" i="1"/>
  <c r="AC122" i="1"/>
  <c r="AC61" i="1"/>
  <c r="AC261" i="1"/>
  <c r="AC50" i="1"/>
  <c r="AC29" i="1"/>
  <c r="AC396" i="1"/>
  <c r="AC355" i="1"/>
  <c r="AC30" i="1"/>
  <c r="AC158" i="1"/>
  <c r="AC219" i="1"/>
  <c r="AC76" i="1"/>
  <c r="AC70" i="1"/>
  <c r="AC106" i="1"/>
  <c r="AC383" i="1"/>
  <c r="AC216" i="1"/>
  <c r="AC273" i="1"/>
  <c r="AC265" i="1"/>
  <c r="AC120" i="1"/>
  <c r="AC119" i="1"/>
  <c r="AC317" i="1"/>
  <c r="AC215" i="1"/>
  <c r="AC283" i="1"/>
  <c r="AC378" i="1"/>
  <c r="AC9" i="1"/>
  <c r="AC49" i="1"/>
  <c r="AC361" i="1"/>
  <c r="AC264" i="1"/>
  <c r="AC209" i="1"/>
  <c r="AC266" i="1"/>
  <c r="AC353" i="1"/>
  <c r="AC11" i="1"/>
  <c r="AC123" i="1"/>
  <c r="AC101" i="1"/>
  <c r="AC326" i="1"/>
  <c r="AC346" i="1"/>
  <c r="AC201" i="1"/>
  <c r="AC143" i="1"/>
  <c r="AC90" i="1"/>
  <c r="AC178" i="1"/>
  <c r="AC211" i="1"/>
  <c r="AC141" i="1"/>
  <c r="AC91" i="1"/>
  <c r="AC117" i="1"/>
  <c r="AC388" i="1"/>
  <c r="AC292" i="1"/>
  <c r="AC43" i="1"/>
  <c r="AC47" i="1"/>
  <c r="AC315" i="1"/>
  <c r="AC175" i="1"/>
  <c r="AC286" i="1"/>
  <c r="AC152" i="1"/>
  <c r="AC280" i="1"/>
  <c r="AC262" i="1"/>
  <c r="AC200" i="1"/>
  <c r="AC311" i="1"/>
  <c r="AC67" i="1"/>
  <c r="AC379" i="1"/>
  <c r="AC401" i="1"/>
  <c r="AC289" i="1"/>
  <c r="AC390" i="1"/>
  <c r="AC321" i="1"/>
  <c r="AC127" i="1"/>
  <c r="AC284" i="1"/>
  <c r="AC45" i="1"/>
  <c r="AC308" i="1"/>
  <c r="AC180" i="1"/>
  <c r="AC182" i="1"/>
  <c r="AC257" i="1"/>
  <c r="AC352" i="1"/>
  <c r="AC281" i="1"/>
  <c r="AC296" i="1"/>
  <c r="AC64" i="1"/>
  <c r="AC26" i="1"/>
  <c r="AC254" i="1"/>
  <c r="AC203" i="1"/>
  <c r="AC42" i="1"/>
  <c r="AC108" i="1"/>
  <c r="AC133" i="1"/>
  <c r="AC298" i="1"/>
  <c r="AC206" i="1"/>
  <c r="AC146" i="1"/>
  <c r="AC187" i="1"/>
  <c r="AC366" i="1"/>
  <c r="AC263" i="1"/>
  <c r="AC416" i="1"/>
  <c r="AC360" i="1"/>
  <c r="AC221" i="1"/>
  <c r="AC278" i="1"/>
  <c r="AC382" i="1"/>
  <c r="AC391" i="1"/>
  <c r="AC305" i="1"/>
  <c r="AC25" i="1"/>
  <c r="AC208" i="1"/>
  <c r="AC320" i="1"/>
  <c r="AC172" i="1"/>
  <c r="AC7" i="1"/>
  <c r="AC24" i="1"/>
  <c r="AC374" i="1"/>
  <c r="AC105" i="1"/>
  <c r="AC191" i="1"/>
  <c r="AC33" i="1"/>
  <c r="AC83" i="1"/>
  <c r="AC57" i="1"/>
  <c r="AC316" i="1"/>
  <c r="AC420" i="1"/>
  <c r="AC147" i="1"/>
  <c r="AC228" i="1"/>
  <c r="AC377" i="1"/>
  <c r="AC381" i="1"/>
  <c r="AC198" i="1"/>
  <c r="AC173" i="1"/>
  <c r="AC192" i="1"/>
  <c r="AC242" i="1"/>
  <c r="AC38" i="1"/>
  <c r="AC129" i="1"/>
  <c r="AC18" i="1"/>
  <c r="AC220" i="1"/>
  <c r="AC205" i="1"/>
  <c r="AC222" i="1"/>
  <c r="AC102" i="1"/>
  <c r="AC160" i="1"/>
  <c r="AC306" i="1"/>
  <c r="AC177" i="1"/>
  <c r="AC241" i="1"/>
  <c r="AC351" i="1"/>
  <c r="AC115" i="1"/>
  <c r="AC260" i="1"/>
  <c r="AC405" i="1"/>
  <c r="AC427" i="1"/>
  <c r="AC71" i="1"/>
  <c r="AC323" i="1"/>
  <c r="AC303" i="1"/>
  <c r="AC139" i="1"/>
  <c r="AC295" i="1"/>
  <c r="AC68" i="1"/>
  <c r="AC128" i="1"/>
  <c r="AC3" i="1"/>
  <c r="AC406" i="1"/>
  <c r="AC418" i="1"/>
  <c r="AC299" i="1"/>
  <c r="AC19" i="1"/>
  <c r="AC375" i="1"/>
  <c r="AC78" i="1"/>
  <c r="AC371" i="1"/>
  <c r="AC244" i="1"/>
  <c r="AC240" i="1"/>
  <c r="AC153" i="1"/>
  <c r="AC384" i="1"/>
  <c r="AC53" i="1"/>
  <c r="AC207" i="1"/>
  <c r="AC109" i="1"/>
  <c r="AC275" i="1"/>
  <c r="AC364" i="1"/>
  <c r="AC94" i="1"/>
  <c r="AC407" i="1"/>
  <c r="AC6" i="1"/>
  <c r="AC426" i="1"/>
  <c r="AC372" i="1"/>
  <c r="AC233" i="1"/>
  <c r="AC15" i="1"/>
  <c r="AC2" i="1"/>
  <c r="AC60" i="1"/>
  <c r="AC290" i="1"/>
  <c r="AC62" i="1"/>
  <c r="AC282" i="1"/>
  <c r="AC250" i="1"/>
  <c r="AC190" i="1"/>
  <c r="AC185" i="1"/>
  <c r="AC93" i="1"/>
  <c r="AC12" i="1"/>
  <c r="AC98" i="1"/>
  <c r="AC294" i="1"/>
  <c r="AC258" i="1"/>
  <c r="AC118" i="1"/>
  <c r="AC23" i="1"/>
  <c r="AC246" i="1"/>
  <c r="AC212" i="1"/>
  <c r="AC231" i="1"/>
  <c r="AC188" i="1"/>
  <c r="AC223" i="1"/>
  <c r="AC386" i="1"/>
  <c r="AC86" i="1"/>
  <c r="AC63" i="1"/>
  <c r="AC226" i="1"/>
  <c r="AC319" i="1"/>
  <c r="AC297" i="1"/>
  <c r="AC73" i="1"/>
  <c r="AC259" i="1"/>
  <c r="AC224" i="1"/>
  <c r="AC423" i="1"/>
  <c r="AC373" i="1"/>
  <c r="AC425" i="1"/>
  <c r="AC249" i="1"/>
  <c r="AC232" i="1"/>
  <c r="AC125" i="1"/>
  <c r="AC162" i="1"/>
  <c r="AC189" i="1"/>
  <c r="AC88" i="1"/>
  <c r="AC398" i="1"/>
  <c r="AC402" i="1"/>
  <c r="AC392" i="1"/>
  <c r="AC276" i="1"/>
  <c r="AC272" i="1"/>
  <c r="AC385" i="1"/>
  <c r="AC40" i="1"/>
  <c r="AC69" i="1"/>
  <c r="AC269" i="1"/>
  <c r="AC369" i="1"/>
  <c r="AC65" i="1"/>
  <c r="AC154" i="1"/>
  <c r="AC167" i="1"/>
  <c r="AC424" i="1"/>
  <c r="AC163" i="1"/>
  <c r="AC54" i="1"/>
  <c r="AC230" i="1"/>
  <c r="AC345" i="1"/>
  <c r="AC20" i="1"/>
  <c r="AC104" i="1"/>
  <c r="AC380" i="1"/>
  <c r="AC421" i="1"/>
  <c r="AC103" i="1"/>
  <c r="AC359" i="1"/>
  <c r="AC343" i="1"/>
  <c r="AC58" i="1"/>
  <c r="AC255" i="1"/>
  <c r="AC140" i="1"/>
  <c r="AC341" i="1"/>
  <c r="AC136" i="1"/>
  <c r="AC16" i="1"/>
  <c r="AC395" i="1"/>
  <c r="AC268" i="1"/>
  <c r="AC318" i="1"/>
  <c r="AC411" i="1"/>
  <c r="AC225" i="1"/>
  <c r="AC195" i="1"/>
  <c r="AC274" i="1"/>
  <c r="AC332" i="1"/>
  <c r="AC17" i="1"/>
  <c r="AC51" i="1"/>
  <c r="AC137" i="1"/>
  <c r="AC132" i="1"/>
  <c r="AC36" i="1"/>
  <c r="AC329" i="1"/>
  <c r="AC156" i="1"/>
  <c r="AC138" i="1"/>
  <c r="AC155" i="1"/>
  <c r="AC166" i="1"/>
  <c r="AC84" i="1"/>
  <c r="AC124" i="1"/>
  <c r="AC288" i="1"/>
  <c r="AC13" i="1"/>
  <c r="AC279" i="1"/>
  <c r="AC35" i="1"/>
  <c r="AC350" i="1"/>
  <c r="AC111" i="1"/>
  <c r="AC348" i="1"/>
  <c r="AC52" i="1"/>
  <c r="AC131" i="1"/>
  <c r="AC337" i="1"/>
  <c r="AC419" i="1"/>
  <c r="AC393" i="1"/>
  <c r="AC293" i="1"/>
  <c r="AC287" i="1"/>
  <c r="AC100" i="1"/>
  <c r="AC389" i="1"/>
  <c r="AC184" i="1"/>
  <c r="AC302" i="1"/>
  <c r="AC342" i="1"/>
  <c r="AC31" i="1"/>
  <c r="AC338" i="1"/>
  <c r="AC236" i="1"/>
  <c r="AC356" i="1"/>
  <c r="AC239" i="1"/>
  <c r="AC22" i="1"/>
  <c r="AC114" i="1"/>
  <c r="AC96" i="1"/>
  <c r="AC413" i="1"/>
  <c r="AC271" i="1"/>
  <c r="AC169" i="1"/>
  <c r="AC56" i="1"/>
  <c r="AC186" i="1"/>
  <c r="AC174" i="1"/>
  <c r="AC234" i="1"/>
  <c r="AC412" i="1"/>
  <c r="AC179" i="1"/>
  <c r="AC270" i="1"/>
  <c r="AC340" i="1"/>
  <c r="AC252" i="1"/>
  <c r="AC66" i="1"/>
  <c r="AC199" i="1"/>
  <c r="AC314" i="1"/>
  <c r="AC5" i="1"/>
  <c r="AC130" i="1"/>
  <c r="AC181" i="1"/>
  <c r="AC41" i="1"/>
  <c r="AC251" i="1"/>
  <c r="AC14" i="1"/>
  <c r="AC335" i="1"/>
  <c r="AC97" i="1"/>
  <c r="AC243" i="1"/>
  <c r="AC168" i="1"/>
  <c r="AC253" i="1"/>
  <c r="AC110" i="1"/>
  <c r="AC313" i="1"/>
  <c r="AC37" i="1"/>
  <c r="AC72" i="1"/>
  <c r="AC410" i="1"/>
  <c r="AC165" i="1"/>
  <c r="AC34" i="1"/>
  <c r="AC214" i="1"/>
  <c r="AC358" i="1"/>
  <c r="AC99" i="1"/>
  <c r="AC107" i="1"/>
  <c r="AC327" i="1"/>
  <c r="AC347" i="1"/>
  <c r="AC312" i="1"/>
  <c r="AC334" i="1"/>
  <c r="AC196" i="1"/>
  <c r="AC245" i="1"/>
  <c r="AC213" i="1"/>
  <c r="AC399" i="1"/>
  <c r="AC310" i="1"/>
  <c r="AC176" i="1"/>
  <c r="AC87" i="1"/>
  <c r="AC77" i="1"/>
  <c r="AC48" i="1"/>
  <c r="AC85" i="1"/>
  <c r="AC159" i="1"/>
  <c r="AC333" i="1"/>
  <c r="AC92" i="1"/>
  <c r="AC151" i="1"/>
  <c r="AC59" i="1"/>
  <c r="AC183" i="1"/>
  <c r="AC8" i="1"/>
  <c r="AC95" i="1"/>
  <c r="AC74" i="1"/>
  <c r="AC330" i="1"/>
  <c r="AC135" i="1"/>
  <c r="AC75" i="1"/>
  <c r="AC39" i="1"/>
  <c r="AC237" i="1"/>
  <c r="AC403" i="1"/>
  <c r="AC148" i="1"/>
  <c r="AC248" i="1"/>
  <c r="AC161" i="1"/>
  <c r="AC309" i="1"/>
  <c r="AC229" i="1"/>
  <c r="AC307" i="1"/>
  <c r="AC193" i="1"/>
  <c r="AC394" i="1"/>
  <c r="AC210" i="1"/>
  <c r="AC113" i="1"/>
  <c r="AC414" i="1"/>
  <c r="AC171" i="1"/>
  <c r="AC149" i="1"/>
  <c r="AC376" i="1"/>
  <c r="AC82" i="1"/>
  <c r="AC145" i="1"/>
  <c r="AC300" i="1"/>
  <c r="AC10" i="1"/>
  <c r="AC32" i="1"/>
  <c r="AC357" i="1"/>
  <c r="AC417" i="1"/>
  <c r="AC247" i="1"/>
  <c r="AC344" i="1"/>
  <c r="AC397" i="1"/>
  <c r="AC4" i="1"/>
  <c r="AC164" i="1"/>
  <c r="AC409" i="1"/>
  <c r="AC325" i="1"/>
  <c r="AC194" i="1"/>
  <c r="AC301" i="1"/>
  <c r="AC121" i="1"/>
  <c r="AC267" i="1"/>
  <c r="AC150" i="1"/>
  <c r="AC304" i="1"/>
  <c r="AC46" i="1"/>
  <c r="AC362" i="1"/>
  <c r="AC126" i="1"/>
  <c r="AC80" i="1"/>
  <c r="AC331" i="1"/>
  <c r="AC370" i="1"/>
  <c r="AC142" i="1"/>
  <c r="AC368" i="1"/>
  <c r="AC336" i="1"/>
  <c r="AC422" i="1"/>
  <c r="AC415" i="1"/>
  <c r="AC44" i="1"/>
  <c r="AC227" i="1"/>
  <c r="AC202" i="1"/>
  <c r="AC112" i="1"/>
  <c r="AC365" i="1"/>
  <c r="AC21" i="1"/>
  <c r="AC363" i="1"/>
  <c r="AC277" i="1"/>
  <c r="AA144" i="1"/>
  <c r="AA324" i="1"/>
  <c r="AA79" i="1"/>
  <c r="AA55" i="1"/>
  <c r="AA339" i="1"/>
  <c r="AA27" i="1"/>
  <c r="AA322" i="1"/>
  <c r="AA28" i="1"/>
  <c r="AA197" i="1"/>
  <c r="AA218" i="1"/>
  <c r="AA217" i="1"/>
  <c r="AA349" i="1"/>
  <c r="AA157" i="1"/>
  <c r="AA367" i="1"/>
  <c r="AA170" i="1"/>
  <c r="AA238" i="1"/>
  <c r="AA134" i="1"/>
  <c r="AA400" i="1"/>
  <c r="AA354" i="1"/>
  <c r="AA408" i="1"/>
  <c r="AA328" i="1"/>
  <c r="AA81" i="1"/>
  <c r="AA285" i="1"/>
  <c r="AA387" i="1"/>
  <c r="AA235" i="1"/>
  <c r="AA204" i="1"/>
  <c r="AA404" i="1"/>
  <c r="AA89" i="1"/>
  <c r="AA291" i="1"/>
  <c r="AA256" i="1"/>
  <c r="AA116" i="1"/>
  <c r="AA122" i="1"/>
  <c r="AA61" i="1"/>
  <c r="AA261" i="1"/>
  <c r="AA50" i="1"/>
  <c r="AA29" i="1"/>
  <c r="AA396" i="1"/>
  <c r="AA355" i="1"/>
  <c r="AA30" i="1"/>
  <c r="AA158" i="1"/>
  <c r="AA219" i="1"/>
  <c r="AA76" i="1"/>
  <c r="AA70" i="1"/>
  <c r="AA106" i="1"/>
  <c r="AA383" i="1"/>
  <c r="AA216" i="1"/>
  <c r="AA273" i="1"/>
  <c r="AA265" i="1"/>
  <c r="AA120" i="1"/>
  <c r="AA119" i="1"/>
  <c r="AA317" i="1"/>
  <c r="AA215" i="1"/>
  <c r="AA283" i="1"/>
  <c r="AA378" i="1"/>
  <c r="AA9" i="1"/>
  <c r="AA49" i="1"/>
  <c r="AA361" i="1"/>
  <c r="AA264" i="1"/>
  <c r="AA209" i="1"/>
  <c r="AA266" i="1"/>
  <c r="AA353" i="1"/>
  <c r="AA11" i="1"/>
  <c r="AA123" i="1"/>
  <c r="AA101" i="1"/>
  <c r="AA326" i="1"/>
  <c r="AA346" i="1"/>
  <c r="AA201" i="1"/>
  <c r="AA143" i="1"/>
  <c r="AA90" i="1"/>
  <c r="AA178" i="1"/>
  <c r="AA211" i="1"/>
  <c r="AA141" i="1"/>
  <c r="AA91" i="1"/>
  <c r="AA117" i="1"/>
  <c r="AA388" i="1"/>
  <c r="AA292" i="1"/>
  <c r="AA43" i="1"/>
  <c r="AA47" i="1"/>
  <c r="AA315" i="1"/>
  <c r="AA175" i="1"/>
  <c r="AA286" i="1"/>
  <c r="AA152" i="1"/>
  <c r="AA280" i="1"/>
  <c r="AA262" i="1"/>
  <c r="AA200" i="1"/>
  <c r="AA311" i="1"/>
  <c r="AA67" i="1"/>
  <c r="AA379" i="1"/>
  <c r="AA401" i="1"/>
  <c r="AA289" i="1"/>
  <c r="AA390" i="1"/>
  <c r="AA321" i="1"/>
  <c r="AA127" i="1"/>
  <c r="AA284" i="1"/>
  <c r="AA45" i="1"/>
  <c r="AA308" i="1"/>
  <c r="AA180" i="1"/>
  <c r="AA182" i="1"/>
  <c r="AA257" i="1"/>
  <c r="AA352" i="1"/>
  <c r="AA281" i="1"/>
  <c r="AA296" i="1"/>
  <c r="AA64" i="1"/>
  <c r="AA26" i="1"/>
  <c r="AA254" i="1"/>
  <c r="AA203" i="1"/>
  <c r="AA42" i="1"/>
  <c r="AA108" i="1"/>
  <c r="AA133" i="1"/>
  <c r="AA298" i="1"/>
  <c r="AA206" i="1"/>
  <c r="AA146" i="1"/>
  <c r="AA187" i="1"/>
  <c r="AA366" i="1"/>
  <c r="AA263" i="1"/>
  <c r="AA416" i="1"/>
  <c r="AA360" i="1"/>
  <c r="AA221" i="1"/>
  <c r="AA278" i="1"/>
  <c r="AA382" i="1"/>
  <c r="AA391" i="1"/>
  <c r="AA305" i="1"/>
  <c r="AA25" i="1"/>
  <c r="AA208" i="1"/>
  <c r="AA320" i="1"/>
  <c r="AA172" i="1"/>
  <c r="AA7" i="1"/>
  <c r="AA24" i="1"/>
  <c r="AA374" i="1"/>
  <c r="AA105" i="1"/>
  <c r="AA191" i="1"/>
  <c r="AA33" i="1"/>
  <c r="AA83" i="1"/>
  <c r="AA57" i="1"/>
  <c r="AA316" i="1"/>
  <c r="AA420" i="1"/>
  <c r="AA147" i="1"/>
  <c r="AA228" i="1"/>
  <c r="AA377" i="1"/>
  <c r="AA381" i="1"/>
  <c r="AA198" i="1"/>
  <c r="AA173" i="1"/>
  <c r="AA192" i="1"/>
  <c r="AA242" i="1"/>
  <c r="AA38" i="1"/>
  <c r="AA129" i="1"/>
  <c r="AA18" i="1"/>
  <c r="AA220" i="1"/>
  <c r="AA205" i="1"/>
  <c r="AA222" i="1"/>
  <c r="AA102" i="1"/>
  <c r="AA160" i="1"/>
  <c r="AA306" i="1"/>
  <c r="AA177" i="1"/>
  <c r="AA241" i="1"/>
  <c r="AA351" i="1"/>
  <c r="AA115" i="1"/>
  <c r="AA260" i="1"/>
  <c r="AA405" i="1"/>
  <c r="AA427" i="1"/>
  <c r="AA71" i="1"/>
  <c r="AA323" i="1"/>
  <c r="AA303" i="1"/>
  <c r="AA139" i="1"/>
  <c r="AA295" i="1"/>
  <c r="AA68" i="1"/>
  <c r="AA128" i="1"/>
  <c r="AA3" i="1"/>
  <c r="AA406" i="1"/>
  <c r="AA418" i="1"/>
  <c r="AA299" i="1"/>
  <c r="AA19" i="1"/>
  <c r="AA375" i="1"/>
  <c r="AA78" i="1"/>
  <c r="AA371" i="1"/>
  <c r="AA244" i="1"/>
  <c r="AA240" i="1"/>
  <c r="AA153" i="1"/>
  <c r="AA384" i="1"/>
  <c r="AA53" i="1"/>
  <c r="AA207" i="1"/>
  <c r="AA109" i="1"/>
  <c r="AA275" i="1"/>
  <c r="AA364" i="1"/>
  <c r="AA94" i="1"/>
  <c r="AA407" i="1"/>
  <c r="AA6" i="1"/>
  <c r="AA426" i="1"/>
  <c r="AA372" i="1"/>
  <c r="AA233" i="1"/>
  <c r="AA15" i="1"/>
  <c r="AA2" i="1"/>
  <c r="AA60" i="1"/>
  <c r="AA290" i="1"/>
  <c r="AA62" i="1"/>
  <c r="AA282" i="1"/>
  <c r="AA250" i="1"/>
  <c r="AA190" i="1"/>
  <c r="AA185" i="1"/>
  <c r="AA93" i="1"/>
  <c r="AA12" i="1"/>
  <c r="AA98" i="1"/>
  <c r="AA294" i="1"/>
  <c r="AA258" i="1"/>
  <c r="AA118" i="1"/>
  <c r="AA23" i="1"/>
  <c r="AA246" i="1"/>
  <c r="AA212" i="1"/>
  <c r="AA231" i="1"/>
  <c r="AA188" i="1"/>
  <c r="AA223" i="1"/>
  <c r="AA386" i="1"/>
  <c r="AA86" i="1"/>
  <c r="AA63" i="1"/>
  <c r="AA226" i="1"/>
  <c r="AA319" i="1"/>
  <c r="AA297" i="1"/>
  <c r="AA73" i="1"/>
  <c r="AA259" i="1"/>
  <c r="AA224" i="1"/>
  <c r="AA423" i="1"/>
  <c r="AA373" i="1"/>
  <c r="AA425" i="1"/>
  <c r="AA249" i="1"/>
  <c r="AA232" i="1"/>
  <c r="AA125" i="1"/>
  <c r="AA162" i="1"/>
  <c r="AA189" i="1"/>
  <c r="AA88" i="1"/>
  <c r="AA398" i="1"/>
  <c r="AA402" i="1"/>
  <c r="AA392" i="1"/>
  <c r="AA276" i="1"/>
  <c r="AA272" i="1"/>
  <c r="AA385" i="1"/>
  <c r="AA40" i="1"/>
  <c r="AA69" i="1"/>
  <c r="AA269" i="1"/>
  <c r="AA369" i="1"/>
  <c r="AA65" i="1"/>
  <c r="AA154" i="1"/>
  <c r="AA167" i="1"/>
  <c r="AA424" i="1"/>
  <c r="AA163" i="1"/>
  <c r="AA54" i="1"/>
  <c r="AA230" i="1"/>
  <c r="AA345" i="1"/>
  <c r="AA20" i="1"/>
  <c r="AA104" i="1"/>
  <c r="AA380" i="1"/>
  <c r="AA421" i="1"/>
  <c r="AA103" i="1"/>
  <c r="AA359" i="1"/>
  <c r="AA343" i="1"/>
  <c r="AA58" i="1"/>
  <c r="AA255" i="1"/>
  <c r="AA140" i="1"/>
  <c r="AA341" i="1"/>
  <c r="AA136" i="1"/>
  <c r="AA16" i="1"/>
  <c r="AA395" i="1"/>
  <c r="AA268" i="1"/>
  <c r="AA318" i="1"/>
  <c r="AA411" i="1"/>
  <c r="AA225" i="1"/>
  <c r="AA195" i="1"/>
  <c r="AA274" i="1"/>
  <c r="AA332" i="1"/>
  <c r="AA17" i="1"/>
  <c r="AA51" i="1"/>
  <c r="AA137" i="1"/>
  <c r="AA132" i="1"/>
  <c r="AA36" i="1"/>
  <c r="AA329" i="1"/>
  <c r="AA156" i="1"/>
  <c r="AA138" i="1"/>
  <c r="AA155" i="1"/>
  <c r="AA166" i="1"/>
  <c r="AA84" i="1"/>
  <c r="AA124" i="1"/>
  <c r="AA288" i="1"/>
  <c r="AA13" i="1"/>
  <c r="AA279" i="1"/>
  <c r="AA35" i="1"/>
  <c r="AA350" i="1"/>
  <c r="AA111" i="1"/>
  <c r="AA348" i="1"/>
  <c r="AA52" i="1"/>
  <c r="AA131" i="1"/>
  <c r="AA337" i="1"/>
  <c r="AA419" i="1"/>
  <c r="AA393" i="1"/>
  <c r="AA293" i="1"/>
  <c r="AA287" i="1"/>
  <c r="AA100" i="1"/>
  <c r="AA389" i="1"/>
  <c r="AA184" i="1"/>
  <c r="AA302" i="1"/>
  <c r="AA342" i="1"/>
  <c r="AA31" i="1"/>
  <c r="AA338" i="1"/>
  <c r="AA236" i="1"/>
  <c r="AA356" i="1"/>
  <c r="AA239" i="1"/>
  <c r="AA22" i="1"/>
  <c r="AA114" i="1"/>
  <c r="AA96" i="1"/>
  <c r="AA413" i="1"/>
  <c r="AA271" i="1"/>
  <c r="AA169" i="1"/>
  <c r="AA56" i="1"/>
  <c r="AA186" i="1"/>
  <c r="AA174" i="1"/>
  <c r="AA234" i="1"/>
  <c r="AA412" i="1"/>
  <c r="AA179" i="1"/>
  <c r="AA270" i="1"/>
  <c r="AA340" i="1"/>
  <c r="AA252" i="1"/>
  <c r="AA66" i="1"/>
  <c r="AA199" i="1"/>
  <c r="AA314" i="1"/>
  <c r="AA5" i="1"/>
  <c r="AA130" i="1"/>
  <c r="AA181" i="1"/>
  <c r="AA41" i="1"/>
  <c r="AA251" i="1"/>
  <c r="AA14" i="1"/>
  <c r="AA335" i="1"/>
  <c r="AA97" i="1"/>
  <c r="AA243" i="1"/>
  <c r="AA168" i="1"/>
  <c r="AA253" i="1"/>
  <c r="AA110" i="1"/>
  <c r="AA313" i="1"/>
  <c r="AA37" i="1"/>
  <c r="AA72" i="1"/>
  <c r="AA410" i="1"/>
  <c r="AA165" i="1"/>
  <c r="AA34" i="1"/>
  <c r="AA214" i="1"/>
  <c r="AA358" i="1"/>
  <c r="AA99" i="1"/>
  <c r="AA107" i="1"/>
  <c r="AA327" i="1"/>
  <c r="AA347" i="1"/>
  <c r="AA312" i="1"/>
  <c r="AA334" i="1"/>
  <c r="AA196" i="1"/>
  <c r="AA245" i="1"/>
  <c r="AA213" i="1"/>
  <c r="AA399" i="1"/>
  <c r="AA310" i="1"/>
  <c r="AA176" i="1"/>
  <c r="AA87" i="1"/>
  <c r="AA77" i="1"/>
  <c r="AA48" i="1"/>
  <c r="AA85" i="1"/>
  <c r="AA159" i="1"/>
  <c r="AA333" i="1"/>
  <c r="AA92" i="1"/>
  <c r="AA151" i="1"/>
  <c r="AA59" i="1"/>
  <c r="AA183" i="1"/>
  <c r="AA8" i="1"/>
  <c r="AA95" i="1"/>
  <c r="AA74" i="1"/>
  <c r="AA330" i="1"/>
  <c r="AA135" i="1"/>
  <c r="AA75" i="1"/>
  <c r="AA39" i="1"/>
  <c r="AA237" i="1"/>
  <c r="AA403" i="1"/>
  <c r="AA148" i="1"/>
  <c r="AA248" i="1"/>
  <c r="AA161" i="1"/>
  <c r="AA309" i="1"/>
  <c r="AA229" i="1"/>
  <c r="AA307" i="1"/>
  <c r="AA193" i="1"/>
  <c r="AA394" i="1"/>
  <c r="AA210" i="1"/>
  <c r="AA113" i="1"/>
  <c r="AA414" i="1"/>
  <c r="AA171" i="1"/>
  <c r="AA149" i="1"/>
  <c r="AA376" i="1"/>
  <c r="AA82" i="1"/>
  <c r="AA145" i="1"/>
  <c r="AA300" i="1"/>
  <c r="AA10" i="1"/>
  <c r="AA32" i="1"/>
  <c r="AA357" i="1"/>
  <c r="AA417" i="1"/>
  <c r="AA247" i="1"/>
  <c r="AA344" i="1"/>
  <c r="AA397" i="1"/>
  <c r="AA4" i="1"/>
  <c r="AA164" i="1"/>
  <c r="AA409" i="1"/>
  <c r="AA325" i="1"/>
  <c r="AA194" i="1"/>
  <c r="AA301" i="1"/>
  <c r="AA121" i="1"/>
  <c r="AA267" i="1"/>
  <c r="AA150" i="1"/>
  <c r="AA304" i="1"/>
  <c r="AA46" i="1"/>
  <c r="AA362" i="1"/>
  <c r="AA126" i="1"/>
  <c r="AA80" i="1"/>
  <c r="AA331" i="1"/>
  <c r="AA370" i="1"/>
  <c r="AA142" i="1"/>
  <c r="AA368" i="1"/>
  <c r="AA336" i="1"/>
  <c r="AA422" i="1"/>
  <c r="AA415" i="1"/>
  <c r="AA44" i="1"/>
  <c r="AA227" i="1"/>
  <c r="AA202" i="1"/>
  <c r="AA112" i="1"/>
  <c r="AA365" i="1"/>
  <c r="AA21" i="1"/>
  <c r="AA363" i="1"/>
  <c r="AA277" i="1"/>
  <c r="Y144" i="1"/>
  <c r="Y324" i="1"/>
  <c r="Y79" i="1"/>
  <c r="Y55" i="1"/>
  <c r="Y339" i="1"/>
  <c r="Y27" i="1"/>
  <c r="Y322" i="1"/>
  <c r="Y28" i="1"/>
  <c r="Y197" i="1"/>
  <c r="Y218" i="1"/>
  <c r="Y217" i="1"/>
  <c r="Y349" i="1"/>
  <c r="Y157" i="1"/>
  <c r="Y367" i="1"/>
  <c r="Y170" i="1"/>
  <c r="Y238" i="1"/>
  <c r="Y134" i="1"/>
  <c r="Y400" i="1"/>
  <c r="Y354" i="1"/>
  <c r="Y408" i="1"/>
  <c r="Y328" i="1"/>
  <c r="Y81" i="1"/>
  <c r="Y285" i="1"/>
  <c r="Y387" i="1"/>
  <c r="Y235" i="1"/>
  <c r="Y204" i="1"/>
  <c r="Y404" i="1"/>
  <c r="Y89" i="1"/>
  <c r="Y291" i="1"/>
  <c r="Y256" i="1"/>
  <c r="Y116" i="1"/>
  <c r="Y122" i="1"/>
  <c r="Y61" i="1"/>
  <c r="Y261" i="1"/>
  <c r="Y50" i="1"/>
  <c r="Y29" i="1"/>
  <c r="Y396" i="1"/>
  <c r="Y355" i="1"/>
  <c r="Y30" i="1"/>
  <c r="Y158" i="1"/>
  <c r="Y219" i="1"/>
  <c r="Y76" i="1"/>
  <c r="Y70" i="1"/>
  <c r="Y106" i="1"/>
  <c r="Y383" i="1"/>
  <c r="Y216" i="1"/>
  <c r="Y273" i="1"/>
  <c r="Y265" i="1"/>
  <c r="Y120" i="1"/>
  <c r="Y119" i="1"/>
  <c r="Y317" i="1"/>
  <c r="Y215" i="1"/>
  <c r="Y283" i="1"/>
  <c r="Y378" i="1"/>
  <c r="Y9" i="1"/>
  <c r="Y49" i="1"/>
  <c r="Y361" i="1"/>
  <c r="Y264" i="1"/>
  <c r="Y209" i="1"/>
  <c r="Y266" i="1"/>
  <c r="Y353" i="1"/>
  <c r="Y11" i="1"/>
  <c r="Y123" i="1"/>
  <c r="Y101" i="1"/>
  <c r="Y326" i="1"/>
  <c r="Y346" i="1"/>
  <c r="Y201" i="1"/>
  <c r="Y143" i="1"/>
  <c r="Y90" i="1"/>
  <c r="Y178" i="1"/>
  <c r="Y211" i="1"/>
  <c r="Y141" i="1"/>
  <c r="Y91" i="1"/>
  <c r="Y117" i="1"/>
  <c r="Y388" i="1"/>
  <c r="Y292" i="1"/>
  <c r="Y43" i="1"/>
  <c r="Y47" i="1"/>
  <c r="Y315" i="1"/>
  <c r="Y175" i="1"/>
  <c r="Y286" i="1"/>
  <c r="Y152" i="1"/>
  <c r="Y280" i="1"/>
  <c r="Y262" i="1"/>
  <c r="Y200" i="1"/>
  <c r="Y311" i="1"/>
  <c r="Y67" i="1"/>
  <c r="Y379" i="1"/>
  <c r="Y401" i="1"/>
  <c r="Y289" i="1"/>
  <c r="Y390" i="1"/>
  <c r="Y321" i="1"/>
  <c r="Y127" i="1"/>
  <c r="Y284" i="1"/>
  <c r="Y45" i="1"/>
  <c r="Y308" i="1"/>
  <c r="Y180" i="1"/>
  <c r="Y182" i="1"/>
  <c r="Y257" i="1"/>
  <c r="Y352" i="1"/>
  <c r="Y281" i="1"/>
  <c r="Y296" i="1"/>
  <c r="Y64" i="1"/>
  <c r="Y26" i="1"/>
  <c r="Y254" i="1"/>
  <c r="Y203" i="1"/>
  <c r="Y42" i="1"/>
  <c r="Y108" i="1"/>
  <c r="Y133" i="1"/>
  <c r="Y298" i="1"/>
  <c r="Y206" i="1"/>
  <c r="Y146" i="1"/>
  <c r="Y187" i="1"/>
  <c r="Y366" i="1"/>
  <c r="Y263" i="1"/>
  <c r="Y416" i="1"/>
  <c r="Y360" i="1"/>
  <c r="Y221" i="1"/>
  <c r="Y278" i="1"/>
  <c r="Y382" i="1"/>
  <c r="Y391" i="1"/>
  <c r="Y305" i="1"/>
  <c r="Y25" i="1"/>
  <c r="Y208" i="1"/>
  <c r="Y320" i="1"/>
  <c r="Y172" i="1"/>
  <c r="Y7" i="1"/>
  <c r="Y24" i="1"/>
  <c r="Y374" i="1"/>
  <c r="Y105" i="1"/>
  <c r="Y191" i="1"/>
  <c r="Y33" i="1"/>
  <c r="Y83" i="1"/>
  <c r="Y57" i="1"/>
  <c r="Y316" i="1"/>
  <c r="Y420" i="1"/>
  <c r="Y147" i="1"/>
  <c r="Y228" i="1"/>
  <c r="Y377" i="1"/>
  <c r="Y381" i="1"/>
  <c r="Y198" i="1"/>
  <c r="Y173" i="1"/>
  <c r="Y192" i="1"/>
  <c r="Y242" i="1"/>
  <c r="Y38" i="1"/>
  <c r="Y129" i="1"/>
  <c r="Y18" i="1"/>
  <c r="Y220" i="1"/>
  <c r="Y205" i="1"/>
  <c r="Y222" i="1"/>
  <c r="Y102" i="1"/>
  <c r="Y160" i="1"/>
  <c r="Y306" i="1"/>
  <c r="Y177" i="1"/>
  <c r="Y241" i="1"/>
  <c r="Y351" i="1"/>
  <c r="Y115" i="1"/>
  <c r="Y260" i="1"/>
  <c r="Y405" i="1"/>
  <c r="Y427" i="1"/>
  <c r="Y71" i="1"/>
  <c r="Y323" i="1"/>
  <c r="Y303" i="1"/>
  <c r="Y139" i="1"/>
  <c r="Y295" i="1"/>
  <c r="Y68" i="1"/>
  <c r="Y128" i="1"/>
  <c r="Y3" i="1"/>
  <c r="Y406" i="1"/>
  <c r="Y418" i="1"/>
  <c r="Y299" i="1"/>
  <c r="Y19" i="1"/>
  <c r="Y375" i="1"/>
  <c r="Y78" i="1"/>
  <c r="Y371" i="1"/>
  <c r="Y244" i="1"/>
  <c r="Y240" i="1"/>
  <c r="Y153" i="1"/>
  <c r="Y384" i="1"/>
  <c r="Y53" i="1"/>
  <c r="Y207" i="1"/>
  <c r="Y109" i="1"/>
  <c r="Y275" i="1"/>
  <c r="Y364" i="1"/>
  <c r="Y94" i="1"/>
  <c r="Y407" i="1"/>
  <c r="Y6" i="1"/>
  <c r="Y426" i="1"/>
  <c r="Y372" i="1"/>
  <c r="Y233" i="1"/>
  <c r="Y15" i="1"/>
  <c r="Y2" i="1"/>
  <c r="Y60" i="1"/>
  <c r="Y290" i="1"/>
  <c r="Y62" i="1"/>
  <c r="Y282" i="1"/>
  <c r="Y250" i="1"/>
  <c r="Y190" i="1"/>
  <c r="Y185" i="1"/>
  <c r="Y93" i="1"/>
  <c r="Y12" i="1"/>
  <c r="Y98" i="1"/>
  <c r="Y294" i="1"/>
  <c r="Y258" i="1"/>
  <c r="Y118" i="1"/>
  <c r="Y23" i="1"/>
  <c r="Y246" i="1"/>
  <c r="Y212" i="1"/>
  <c r="Y231" i="1"/>
  <c r="Y188" i="1"/>
  <c r="Y223" i="1"/>
  <c r="Y386" i="1"/>
  <c r="Y86" i="1"/>
  <c r="Y63" i="1"/>
  <c r="Y226" i="1"/>
  <c r="Y319" i="1"/>
  <c r="Y297" i="1"/>
  <c r="Y73" i="1"/>
  <c r="Y259" i="1"/>
  <c r="Y224" i="1"/>
  <c r="Y423" i="1"/>
  <c r="Y373" i="1"/>
  <c r="Y425" i="1"/>
  <c r="Y249" i="1"/>
  <c r="Y232" i="1"/>
  <c r="Y125" i="1"/>
  <c r="Y162" i="1"/>
  <c r="Y189" i="1"/>
  <c r="Y88" i="1"/>
  <c r="Y398" i="1"/>
  <c r="Y402" i="1"/>
  <c r="Y392" i="1"/>
  <c r="Y276" i="1"/>
  <c r="Y272" i="1"/>
  <c r="Y385" i="1"/>
  <c r="Y40" i="1"/>
  <c r="Y69" i="1"/>
  <c r="Y269" i="1"/>
  <c r="Y369" i="1"/>
  <c r="Y65" i="1"/>
  <c r="Y154" i="1"/>
  <c r="Y167" i="1"/>
  <c r="Y424" i="1"/>
  <c r="Y163" i="1"/>
  <c r="Y54" i="1"/>
  <c r="Y230" i="1"/>
  <c r="Y345" i="1"/>
  <c r="Y20" i="1"/>
  <c r="Y104" i="1"/>
  <c r="Y380" i="1"/>
  <c r="Y421" i="1"/>
  <c r="Y103" i="1"/>
  <c r="Y359" i="1"/>
  <c r="Y343" i="1"/>
  <c r="Y58" i="1"/>
  <c r="Y255" i="1"/>
  <c r="Y140" i="1"/>
  <c r="Y341" i="1"/>
  <c r="Y136" i="1"/>
  <c r="Y16" i="1"/>
  <c r="Y395" i="1"/>
  <c r="Y268" i="1"/>
  <c r="Y318" i="1"/>
  <c r="Y411" i="1"/>
  <c r="Y225" i="1"/>
  <c r="Y195" i="1"/>
  <c r="Y274" i="1"/>
  <c r="Y332" i="1"/>
  <c r="Y17" i="1"/>
  <c r="Y51" i="1"/>
  <c r="Y137" i="1"/>
  <c r="Y132" i="1"/>
  <c r="Y36" i="1"/>
  <c r="Y329" i="1"/>
  <c r="Y156" i="1"/>
  <c r="Y138" i="1"/>
  <c r="Y155" i="1"/>
  <c r="Y166" i="1"/>
  <c r="Y84" i="1"/>
  <c r="Y124" i="1"/>
  <c r="Y288" i="1"/>
  <c r="Y13" i="1"/>
  <c r="Y279" i="1"/>
  <c r="Y35" i="1"/>
  <c r="Y350" i="1"/>
  <c r="Y111" i="1"/>
  <c r="Y348" i="1"/>
  <c r="Y52" i="1"/>
  <c r="Y131" i="1"/>
  <c r="Y337" i="1"/>
  <c r="Y419" i="1"/>
  <c r="Y393" i="1"/>
  <c r="Y293" i="1"/>
  <c r="Y287" i="1"/>
  <c r="Y100" i="1"/>
  <c r="Y389" i="1"/>
  <c r="Y184" i="1"/>
  <c r="Y302" i="1"/>
  <c r="Y342" i="1"/>
  <c r="Y31" i="1"/>
  <c r="Y338" i="1"/>
  <c r="Y236" i="1"/>
  <c r="Y356" i="1"/>
  <c r="Y239" i="1"/>
  <c r="Y22" i="1"/>
  <c r="Y114" i="1"/>
  <c r="Y96" i="1"/>
  <c r="Y413" i="1"/>
  <c r="Y271" i="1"/>
  <c r="Y169" i="1"/>
  <c r="Y56" i="1"/>
  <c r="Y186" i="1"/>
  <c r="Y174" i="1"/>
  <c r="Y234" i="1"/>
  <c r="Y412" i="1"/>
  <c r="Y179" i="1"/>
  <c r="Y270" i="1"/>
  <c r="Y340" i="1"/>
  <c r="Y252" i="1"/>
  <c r="Y66" i="1"/>
  <c r="Y199" i="1"/>
  <c r="Y314" i="1"/>
  <c r="Y5" i="1"/>
  <c r="Y130" i="1"/>
  <c r="Y181" i="1"/>
  <c r="Y41" i="1"/>
  <c r="Y251" i="1"/>
  <c r="Y14" i="1"/>
  <c r="Y335" i="1"/>
  <c r="Y97" i="1"/>
  <c r="Y243" i="1"/>
  <c r="Y168" i="1"/>
  <c r="Y253" i="1"/>
  <c r="Y110" i="1"/>
  <c r="Y313" i="1"/>
  <c r="Y37" i="1"/>
  <c r="Y72" i="1"/>
  <c r="Y410" i="1"/>
  <c r="Y165" i="1"/>
  <c r="Y34" i="1"/>
  <c r="Y214" i="1"/>
  <c r="Y358" i="1"/>
  <c r="Y99" i="1"/>
  <c r="Y107" i="1"/>
  <c r="Y327" i="1"/>
  <c r="Y347" i="1"/>
  <c r="Y312" i="1"/>
  <c r="Y334" i="1"/>
  <c r="Y196" i="1"/>
  <c r="Y245" i="1"/>
  <c r="Y213" i="1"/>
  <c r="Y399" i="1"/>
  <c r="Y310" i="1"/>
  <c r="Y176" i="1"/>
  <c r="Y87" i="1"/>
  <c r="Y77" i="1"/>
  <c r="Y48" i="1"/>
  <c r="Y85" i="1"/>
  <c r="Y159" i="1"/>
  <c r="Y333" i="1"/>
  <c r="Y92" i="1"/>
  <c r="Y151" i="1"/>
  <c r="Y59" i="1"/>
  <c r="Y183" i="1"/>
  <c r="Y8" i="1"/>
  <c r="Y95" i="1"/>
  <c r="Y74" i="1"/>
  <c r="Y330" i="1"/>
  <c r="Y135" i="1"/>
  <c r="Y75" i="1"/>
  <c r="Y39" i="1"/>
  <c r="Y237" i="1"/>
  <c r="Y403" i="1"/>
  <c r="Y148" i="1"/>
  <c r="Y248" i="1"/>
  <c r="Y161" i="1"/>
  <c r="Y309" i="1"/>
  <c r="Y229" i="1"/>
  <c r="Y307" i="1"/>
  <c r="Y193" i="1"/>
  <c r="Y394" i="1"/>
  <c r="Y210" i="1"/>
  <c r="Y113" i="1"/>
  <c r="Y414" i="1"/>
  <c r="Y171" i="1"/>
  <c r="Y149" i="1"/>
  <c r="Y376" i="1"/>
  <c r="Y82" i="1"/>
  <c r="Y145" i="1"/>
  <c r="Y300" i="1"/>
  <c r="Y10" i="1"/>
  <c r="Y32" i="1"/>
  <c r="Y357" i="1"/>
  <c r="Y417" i="1"/>
  <c r="Y247" i="1"/>
  <c r="Y344" i="1"/>
  <c r="Y397" i="1"/>
  <c r="Y4" i="1"/>
  <c r="Y164" i="1"/>
  <c r="Y409" i="1"/>
  <c r="Y325" i="1"/>
  <c r="Y194" i="1"/>
  <c r="Y301" i="1"/>
  <c r="Y121" i="1"/>
  <c r="Y267" i="1"/>
  <c r="Y150" i="1"/>
  <c r="Y304" i="1"/>
  <c r="Y46" i="1"/>
  <c r="Y362" i="1"/>
  <c r="Y126" i="1"/>
  <c r="Y80" i="1"/>
  <c r="Y331" i="1"/>
  <c r="Y370" i="1"/>
  <c r="Y142" i="1"/>
  <c r="Y368" i="1"/>
  <c r="Y336" i="1"/>
  <c r="Y422" i="1"/>
  <c r="Y415" i="1"/>
  <c r="Y44" i="1"/>
  <c r="Y227" i="1"/>
  <c r="Y202" i="1"/>
  <c r="Y112" i="1"/>
  <c r="Y365" i="1"/>
  <c r="Y21" i="1"/>
  <c r="Y363" i="1"/>
  <c r="Y277" i="1"/>
  <c r="W144" i="1"/>
  <c r="W324" i="1"/>
  <c r="W79" i="1"/>
  <c r="W55" i="1"/>
  <c r="W339" i="1"/>
  <c r="W27" i="1"/>
  <c r="W322" i="1"/>
  <c r="W28" i="1"/>
  <c r="W197" i="1"/>
  <c r="W218" i="1"/>
  <c r="W217" i="1"/>
  <c r="W349" i="1"/>
  <c r="W157" i="1"/>
  <c r="W367" i="1"/>
  <c r="W170" i="1"/>
  <c r="W238" i="1"/>
  <c r="W134" i="1"/>
  <c r="W400" i="1"/>
  <c r="W354" i="1"/>
  <c r="W408" i="1"/>
  <c r="W328" i="1"/>
  <c r="W81" i="1"/>
  <c r="W285" i="1"/>
  <c r="W387" i="1"/>
  <c r="W235" i="1"/>
  <c r="W204" i="1"/>
  <c r="W404" i="1"/>
  <c r="W89" i="1"/>
  <c r="W291" i="1"/>
  <c r="W256" i="1"/>
  <c r="W116" i="1"/>
  <c r="W122" i="1"/>
  <c r="W61" i="1"/>
  <c r="W261" i="1"/>
  <c r="W50" i="1"/>
  <c r="W29" i="1"/>
  <c r="W396" i="1"/>
  <c r="W355" i="1"/>
  <c r="W30" i="1"/>
  <c r="W158" i="1"/>
  <c r="W219" i="1"/>
  <c r="W76" i="1"/>
  <c r="W70" i="1"/>
  <c r="W106" i="1"/>
  <c r="W383" i="1"/>
  <c r="W216" i="1"/>
  <c r="W273" i="1"/>
  <c r="W265" i="1"/>
  <c r="W120" i="1"/>
  <c r="W119" i="1"/>
  <c r="W317" i="1"/>
  <c r="W215" i="1"/>
  <c r="W283" i="1"/>
  <c r="W378" i="1"/>
  <c r="W9" i="1"/>
  <c r="W49" i="1"/>
  <c r="W361" i="1"/>
  <c r="W264" i="1"/>
  <c r="W209" i="1"/>
  <c r="W266" i="1"/>
  <c r="W353" i="1"/>
  <c r="W11" i="1"/>
  <c r="W123" i="1"/>
  <c r="W101" i="1"/>
  <c r="W326" i="1"/>
  <c r="W346" i="1"/>
  <c r="W201" i="1"/>
  <c r="W143" i="1"/>
  <c r="W90" i="1"/>
  <c r="W178" i="1"/>
  <c r="W211" i="1"/>
  <c r="W141" i="1"/>
  <c r="W91" i="1"/>
  <c r="W117" i="1"/>
  <c r="W388" i="1"/>
  <c r="W292" i="1"/>
  <c r="W43" i="1"/>
  <c r="W47" i="1"/>
  <c r="W315" i="1"/>
  <c r="W175" i="1"/>
  <c r="W286" i="1"/>
  <c r="W152" i="1"/>
  <c r="W280" i="1"/>
  <c r="W262" i="1"/>
  <c r="W200" i="1"/>
  <c r="W311" i="1"/>
  <c r="W67" i="1"/>
  <c r="W379" i="1"/>
  <c r="W401" i="1"/>
  <c r="W289" i="1"/>
  <c r="W390" i="1"/>
  <c r="W321" i="1"/>
  <c r="W127" i="1"/>
  <c r="W284" i="1"/>
  <c r="W45" i="1"/>
  <c r="W308" i="1"/>
  <c r="W180" i="1"/>
  <c r="W182" i="1"/>
  <c r="W257" i="1"/>
  <c r="W352" i="1"/>
  <c r="W281" i="1"/>
  <c r="W296" i="1"/>
  <c r="W64" i="1"/>
  <c r="W26" i="1"/>
  <c r="W254" i="1"/>
  <c r="W203" i="1"/>
  <c r="W42" i="1"/>
  <c r="W108" i="1"/>
  <c r="W133" i="1"/>
  <c r="W298" i="1"/>
  <c r="W206" i="1"/>
  <c r="W146" i="1"/>
  <c r="W187" i="1"/>
  <c r="W366" i="1"/>
  <c r="W263" i="1"/>
  <c r="W416" i="1"/>
  <c r="W360" i="1"/>
  <c r="W221" i="1"/>
  <c r="W278" i="1"/>
  <c r="W382" i="1"/>
  <c r="W391" i="1"/>
  <c r="W305" i="1"/>
  <c r="W25" i="1"/>
  <c r="W208" i="1"/>
  <c r="W320" i="1"/>
  <c r="W172" i="1"/>
  <c r="W7" i="1"/>
  <c r="W24" i="1"/>
  <c r="W374" i="1"/>
  <c r="W105" i="1"/>
  <c r="W191" i="1"/>
  <c r="W33" i="1"/>
  <c r="W83" i="1"/>
  <c r="W57" i="1"/>
  <c r="W316" i="1"/>
  <c r="W420" i="1"/>
  <c r="W147" i="1"/>
  <c r="W228" i="1"/>
  <c r="W377" i="1"/>
  <c r="W381" i="1"/>
  <c r="W198" i="1"/>
  <c r="W173" i="1"/>
  <c r="W192" i="1"/>
  <c r="W242" i="1"/>
  <c r="W38" i="1"/>
  <c r="W129" i="1"/>
  <c r="W18" i="1"/>
  <c r="W220" i="1"/>
  <c r="W205" i="1"/>
  <c r="W222" i="1"/>
  <c r="W102" i="1"/>
  <c r="W160" i="1"/>
  <c r="W306" i="1"/>
  <c r="W177" i="1"/>
  <c r="W241" i="1"/>
  <c r="W351" i="1"/>
  <c r="W115" i="1"/>
  <c r="W260" i="1"/>
  <c r="W405" i="1"/>
  <c r="W427" i="1"/>
  <c r="W71" i="1"/>
  <c r="W323" i="1"/>
  <c r="W303" i="1"/>
  <c r="W139" i="1"/>
  <c r="W295" i="1"/>
  <c r="W68" i="1"/>
  <c r="W128" i="1"/>
  <c r="W3" i="1"/>
  <c r="W406" i="1"/>
  <c r="W418" i="1"/>
  <c r="W299" i="1"/>
  <c r="W19" i="1"/>
  <c r="W375" i="1"/>
  <c r="W78" i="1"/>
  <c r="W371" i="1"/>
  <c r="W244" i="1"/>
  <c r="W240" i="1"/>
  <c r="W153" i="1"/>
  <c r="W384" i="1"/>
  <c r="W53" i="1"/>
  <c r="W207" i="1"/>
  <c r="W109" i="1"/>
  <c r="W275" i="1"/>
  <c r="W364" i="1"/>
  <c r="W94" i="1"/>
  <c r="W407" i="1"/>
  <c r="W6" i="1"/>
  <c r="W426" i="1"/>
  <c r="W372" i="1"/>
  <c r="W233" i="1"/>
  <c r="W15" i="1"/>
  <c r="W2" i="1"/>
  <c r="W60" i="1"/>
  <c r="W290" i="1"/>
  <c r="W62" i="1"/>
  <c r="W282" i="1"/>
  <c r="W250" i="1"/>
  <c r="W190" i="1"/>
  <c r="W185" i="1"/>
  <c r="W93" i="1"/>
  <c r="W12" i="1"/>
  <c r="W98" i="1"/>
  <c r="W294" i="1"/>
  <c r="W258" i="1"/>
  <c r="W118" i="1"/>
  <c r="W23" i="1"/>
  <c r="W246" i="1"/>
  <c r="W212" i="1"/>
  <c r="W231" i="1"/>
  <c r="W188" i="1"/>
  <c r="W223" i="1"/>
  <c r="W386" i="1"/>
  <c r="W86" i="1"/>
  <c r="W63" i="1"/>
  <c r="W226" i="1"/>
  <c r="W319" i="1"/>
  <c r="W297" i="1"/>
  <c r="W73" i="1"/>
  <c r="W259" i="1"/>
  <c r="W224" i="1"/>
  <c r="W423" i="1"/>
  <c r="W373" i="1"/>
  <c r="W425" i="1"/>
  <c r="W249" i="1"/>
  <c r="W232" i="1"/>
  <c r="W125" i="1"/>
  <c r="W162" i="1"/>
  <c r="W189" i="1"/>
  <c r="W88" i="1"/>
  <c r="W398" i="1"/>
  <c r="W402" i="1"/>
  <c r="W392" i="1"/>
  <c r="W276" i="1"/>
  <c r="W272" i="1"/>
  <c r="W385" i="1"/>
  <c r="W40" i="1"/>
  <c r="W69" i="1"/>
  <c r="W269" i="1"/>
  <c r="W369" i="1"/>
  <c r="W65" i="1"/>
  <c r="W154" i="1"/>
  <c r="W167" i="1"/>
  <c r="W424" i="1"/>
  <c r="W163" i="1"/>
  <c r="W54" i="1"/>
  <c r="W230" i="1"/>
  <c r="W345" i="1"/>
  <c r="W20" i="1"/>
  <c r="W104" i="1"/>
  <c r="W380" i="1"/>
  <c r="W421" i="1"/>
  <c r="W103" i="1"/>
  <c r="W359" i="1"/>
  <c r="W343" i="1"/>
  <c r="W58" i="1"/>
  <c r="W255" i="1"/>
  <c r="W140" i="1"/>
  <c r="W341" i="1"/>
  <c r="W136" i="1"/>
  <c r="W16" i="1"/>
  <c r="W395" i="1"/>
  <c r="W268" i="1"/>
  <c r="W318" i="1"/>
  <c r="W411" i="1"/>
  <c r="W225" i="1"/>
  <c r="W195" i="1"/>
  <c r="W274" i="1"/>
  <c r="W332" i="1"/>
  <c r="W17" i="1"/>
  <c r="W51" i="1"/>
  <c r="W137" i="1"/>
  <c r="W132" i="1"/>
  <c r="W36" i="1"/>
  <c r="W329" i="1"/>
  <c r="W156" i="1"/>
  <c r="W138" i="1"/>
  <c r="W155" i="1"/>
  <c r="W166" i="1"/>
  <c r="W84" i="1"/>
  <c r="W124" i="1"/>
  <c r="W288" i="1"/>
  <c r="W13" i="1"/>
  <c r="W279" i="1"/>
  <c r="W35" i="1"/>
  <c r="W350" i="1"/>
  <c r="W111" i="1"/>
  <c r="W348" i="1"/>
  <c r="W52" i="1"/>
  <c r="W131" i="1"/>
  <c r="W337" i="1"/>
  <c r="W419" i="1"/>
  <c r="W393" i="1"/>
  <c r="W293" i="1"/>
  <c r="W287" i="1"/>
  <c r="W100" i="1"/>
  <c r="W389" i="1"/>
  <c r="W184" i="1"/>
  <c r="W302" i="1"/>
  <c r="W342" i="1"/>
  <c r="W31" i="1"/>
  <c r="W338" i="1"/>
  <c r="W236" i="1"/>
  <c r="W356" i="1"/>
  <c r="W239" i="1"/>
  <c r="W22" i="1"/>
  <c r="W114" i="1"/>
  <c r="W96" i="1"/>
  <c r="W413" i="1"/>
  <c r="W271" i="1"/>
  <c r="W169" i="1"/>
  <c r="W56" i="1"/>
  <c r="W186" i="1"/>
  <c r="W174" i="1"/>
  <c r="W234" i="1"/>
  <c r="W412" i="1"/>
  <c r="W179" i="1"/>
  <c r="W270" i="1"/>
  <c r="W340" i="1"/>
  <c r="W252" i="1"/>
  <c r="W66" i="1"/>
  <c r="W199" i="1"/>
  <c r="W314" i="1"/>
  <c r="W5" i="1"/>
  <c r="W130" i="1"/>
  <c r="W181" i="1"/>
  <c r="W41" i="1"/>
  <c r="W251" i="1"/>
  <c r="W14" i="1"/>
  <c r="W335" i="1"/>
  <c r="W97" i="1"/>
  <c r="W243" i="1"/>
  <c r="W168" i="1"/>
  <c r="W253" i="1"/>
  <c r="W110" i="1"/>
  <c r="W313" i="1"/>
  <c r="W37" i="1"/>
  <c r="W72" i="1"/>
  <c r="W410" i="1"/>
  <c r="W165" i="1"/>
  <c r="W34" i="1"/>
  <c r="W214" i="1"/>
  <c r="W358" i="1"/>
  <c r="W99" i="1"/>
  <c r="W107" i="1"/>
  <c r="W327" i="1"/>
  <c r="W347" i="1"/>
  <c r="W312" i="1"/>
  <c r="W334" i="1"/>
  <c r="W196" i="1"/>
  <c r="W245" i="1"/>
  <c r="W213" i="1"/>
  <c r="W399" i="1"/>
  <c r="W310" i="1"/>
  <c r="W176" i="1"/>
  <c r="W87" i="1"/>
  <c r="W77" i="1"/>
  <c r="W48" i="1"/>
  <c r="W85" i="1"/>
  <c r="W159" i="1"/>
  <c r="W333" i="1"/>
  <c r="W92" i="1"/>
  <c r="W151" i="1"/>
  <c r="W59" i="1"/>
  <c r="W183" i="1"/>
  <c r="W8" i="1"/>
  <c r="W95" i="1"/>
  <c r="W74" i="1"/>
  <c r="W330" i="1"/>
  <c r="W135" i="1"/>
  <c r="W75" i="1"/>
  <c r="W39" i="1"/>
  <c r="W237" i="1"/>
  <c r="W403" i="1"/>
  <c r="W148" i="1"/>
  <c r="W248" i="1"/>
  <c r="W161" i="1"/>
  <c r="W309" i="1"/>
  <c r="W229" i="1"/>
  <c r="W307" i="1"/>
  <c r="W193" i="1"/>
  <c r="W394" i="1"/>
  <c r="W210" i="1"/>
  <c r="W113" i="1"/>
  <c r="W414" i="1"/>
  <c r="W171" i="1"/>
  <c r="W149" i="1"/>
  <c r="W376" i="1"/>
  <c r="W82" i="1"/>
  <c r="W145" i="1"/>
  <c r="W300" i="1"/>
  <c r="W10" i="1"/>
  <c r="W32" i="1"/>
  <c r="W357" i="1"/>
  <c r="W417" i="1"/>
  <c r="W247" i="1"/>
  <c r="W344" i="1"/>
  <c r="W397" i="1"/>
  <c r="W4" i="1"/>
  <c r="W164" i="1"/>
  <c r="W409" i="1"/>
  <c r="W325" i="1"/>
  <c r="W194" i="1"/>
  <c r="W301" i="1"/>
  <c r="W121" i="1"/>
  <c r="W267" i="1"/>
  <c r="W150" i="1"/>
  <c r="W304" i="1"/>
  <c r="W46" i="1"/>
  <c r="W362" i="1"/>
  <c r="W126" i="1"/>
  <c r="W80" i="1"/>
  <c r="W331" i="1"/>
  <c r="W370" i="1"/>
  <c r="W142" i="1"/>
  <c r="W368" i="1"/>
  <c r="W336" i="1"/>
  <c r="W422" i="1"/>
  <c r="W415" i="1"/>
  <c r="W44" i="1"/>
  <c r="W227" i="1"/>
  <c r="W202" i="1"/>
  <c r="W112" i="1"/>
  <c r="W365" i="1"/>
  <c r="W21" i="1"/>
  <c r="W363" i="1"/>
  <c r="W277" i="1"/>
  <c r="U144" i="1"/>
  <c r="U324" i="1"/>
  <c r="U79" i="1"/>
  <c r="U55" i="1"/>
  <c r="U339" i="1"/>
  <c r="U27" i="1"/>
  <c r="U322" i="1"/>
  <c r="U28" i="1"/>
  <c r="U197" i="1"/>
  <c r="U218" i="1"/>
  <c r="U217" i="1"/>
  <c r="U349" i="1"/>
  <c r="U157" i="1"/>
  <c r="U367" i="1"/>
  <c r="U170" i="1"/>
  <c r="U238" i="1"/>
  <c r="U134" i="1"/>
  <c r="U400" i="1"/>
  <c r="U354" i="1"/>
  <c r="U408" i="1"/>
  <c r="U328" i="1"/>
  <c r="U81" i="1"/>
  <c r="U285" i="1"/>
  <c r="U387" i="1"/>
  <c r="U235" i="1"/>
  <c r="U204" i="1"/>
  <c r="U404" i="1"/>
  <c r="U89" i="1"/>
  <c r="U291" i="1"/>
  <c r="U256" i="1"/>
  <c r="U116" i="1"/>
  <c r="U122" i="1"/>
  <c r="U61" i="1"/>
  <c r="U261" i="1"/>
  <c r="U50" i="1"/>
  <c r="U29" i="1"/>
  <c r="U396" i="1"/>
  <c r="U355" i="1"/>
  <c r="U30" i="1"/>
  <c r="U158" i="1"/>
  <c r="U219" i="1"/>
  <c r="U76" i="1"/>
  <c r="U70" i="1"/>
  <c r="U106" i="1"/>
  <c r="U383" i="1"/>
  <c r="U216" i="1"/>
  <c r="U273" i="1"/>
  <c r="U265" i="1"/>
  <c r="U120" i="1"/>
  <c r="U119" i="1"/>
  <c r="U317" i="1"/>
  <c r="U215" i="1"/>
  <c r="U283" i="1"/>
  <c r="U378" i="1"/>
  <c r="U9" i="1"/>
  <c r="U49" i="1"/>
  <c r="U361" i="1"/>
  <c r="U264" i="1"/>
  <c r="U209" i="1"/>
  <c r="U266" i="1"/>
  <c r="U353" i="1"/>
  <c r="U11" i="1"/>
  <c r="U123" i="1"/>
  <c r="U101" i="1"/>
  <c r="U326" i="1"/>
  <c r="U346" i="1"/>
  <c r="U201" i="1"/>
  <c r="U143" i="1"/>
  <c r="U90" i="1"/>
  <c r="U178" i="1"/>
  <c r="U211" i="1"/>
  <c r="U141" i="1"/>
  <c r="U91" i="1"/>
  <c r="U117" i="1"/>
  <c r="U388" i="1"/>
  <c r="U292" i="1"/>
  <c r="U43" i="1"/>
  <c r="U47" i="1"/>
  <c r="U315" i="1"/>
  <c r="U175" i="1"/>
  <c r="U286" i="1"/>
  <c r="U152" i="1"/>
  <c r="U280" i="1"/>
  <c r="U262" i="1"/>
  <c r="U200" i="1"/>
  <c r="U311" i="1"/>
  <c r="U67" i="1"/>
  <c r="U379" i="1"/>
  <c r="U401" i="1"/>
  <c r="U289" i="1"/>
  <c r="U390" i="1"/>
  <c r="U321" i="1"/>
  <c r="U127" i="1"/>
  <c r="U284" i="1"/>
  <c r="U45" i="1"/>
  <c r="U308" i="1"/>
  <c r="U180" i="1"/>
  <c r="U182" i="1"/>
  <c r="U257" i="1"/>
  <c r="U352" i="1"/>
  <c r="U281" i="1"/>
  <c r="U296" i="1"/>
  <c r="U64" i="1"/>
  <c r="U26" i="1"/>
  <c r="U254" i="1"/>
  <c r="U203" i="1"/>
  <c r="U42" i="1"/>
  <c r="U108" i="1"/>
  <c r="U133" i="1"/>
  <c r="U298" i="1"/>
  <c r="U206" i="1"/>
  <c r="U146" i="1"/>
  <c r="U187" i="1"/>
  <c r="U366" i="1"/>
  <c r="U263" i="1"/>
  <c r="U416" i="1"/>
  <c r="U360" i="1"/>
  <c r="U221" i="1"/>
  <c r="U278" i="1"/>
  <c r="U382" i="1"/>
  <c r="U391" i="1"/>
  <c r="U305" i="1"/>
  <c r="U25" i="1"/>
  <c r="U208" i="1"/>
  <c r="U320" i="1"/>
  <c r="U172" i="1"/>
  <c r="U7" i="1"/>
  <c r="U24" i="1"/>
  <c r="U374" i="1"/>
  <c r="U105" i="1"/>
  <c r="U191" i="1"/>
  <c r="U33" i="1"/>
  <c r="U83" i="1"/>
  <c r="U57" i="1"/>
  <c r="U316" i="1"/>
  <c r="U420" i="1"/>
  <c r="U147" i="1"/>
  <c r="U228" i="1"/>
  <c r="U377" i="1"/>
  <c r="U381" i="1"/>
  <c r="U198" i="1"/>
  <c r="U173" i="1"/>
  <c r="U192" i="1"/>
  <c r="U242" i="1"/>
  <c r="U38" i="1"/>
  <c r="U129" i="1"/>
  <c r="U18" i="1"/>
  <c r="U220" i="1"/>
  <c r="U205" i="1"/>
  <c r="U222" i="1"/>
  <c r="U102" i="1"/>
  <c r="U160" i="1"/>
  <c r="U306" i="1"/>
  <c r="U177" i="1"/>
  <c r="U241" i="1"/>
  <c r="U351" i="1"/>
  <c r="U115" i="1"/>
  <c r="U260" i="1"/>
  <c r="U405" i="1"/>
  <c r="U427" i="1"/>
  <c r="U71" i="1"/>
  <c r="U323" i="1"/>
  <c r="U303" i="1"/>
  <c r="U139" i="1"/>
  <c r="U295" i="1"/>
  <c r="U68" i="1"/>
  <c r="U128" i="1"/>
  <c r="U3" i="1"/>
  <c r="U406" i="1"/>
  <c r="U418" i="1"/>
  <c r="U299" i="1"/>
  <c r="U19" i="1"/>
  <c r="U375" i="1"/>
  <c r="U78" i="1"/>
  <c r="U371" i="1"/>
  <c r="U244" i="1"/>
  <c r="U240" i="1"/>
  <c r="U153" i="1"/>
  <c r="U384" i="1"/>
  <c r="U53" i="1"/>
  <c r="U207" i="1"/>
  <c r="U109" i="1"/>
  <c r="U275" i="1"/>
  <c r="U364" i="1"/>
  <c r="U94" i="1"/>
  <c r="U407" i="1"/>
  <c r="U6" i="1"/>
  <c r="U426" i="1"/>
  <c r="U372" i="1"/>
  <c r="U233" i="1"/>
  <c r="U15" i="1"/>
  <c r="U2" i="1"/>
  <c r="U60" i="1"/>
  <c r="U290" i="1"/>
  <c r="U62" i="1"/>
  <c r="U282" i="1"/>
  <c r="U250" i="1"/>
  <c r="U190" i="1"/>
  <c r="U185" i="1"/>
  <c r="U93" i="1"/>
  <c r="U12" i="1"/>
  <c r="U98" i="1"/>
  <c r="U294" i="1"/>
  <c r="U258" i="1"/>
  <c r="U118" i="1"/>
  <c r="U23" i="1"/>
  <c r="U246" i="1"/>
  <c r="U212" i="1"/>
  <c r="U231" i="1"/>
  <c r="U188" i="1"/>
  <c r="U223" i="1"/>
  <c r="U386" i="1"/>
  <c r="U86" i="1"/>
  <c r="U63" i="1"/>
  <c r="U226" i="1"/>
  <c r="U319" i="1"/>
  <c r="U297" i="1"/>
  <c r="U73" i="1"/>
  <c r="U259" i="1"/>
  <c r="U224" i="1"/>
  <c r="U423" i="1"/>
  <c r="U373" i="1"/>
  <c r="U425" i="1"/>
  <c r="U249" i="1"/>
  <c r="U232" i="1"/>
  <c r="U125" i="1"/>
  <c r="U162" i="1"/>
  <c r="U189" i="1"/>
  <c r="U88" i="1"/>
  <c r="U398" i="1"/>
  <c r="U402" i="1"/>
  <c r="U392" i="1"/>
  <c r="U276" i="1"/>
  <c r="U272" i="1"/>
  <c r="U385" i="1"/>
  <c r="U40" i="1"/>
  <c r="U69" i="1"/>
  <c r="U269" i="1"/>
  <c r="U369" i="1"/>
  <c r="U65" i="1"/>
  <c r="U154" i="1"/>
  <c r="U167" i="1"/>
  <c r="U424" i="1"/>
  <c r="U163" i="1"/>
  <c r="U54" i="1"/>
  <c r="U230" i="1"/>
  <c r="U345" i="1"/>
  <c r="U20" i="1"/>
  <c r="U104" i="1"/>
  <c r="U380" i="1"/>
  <c r="U421" i="1"/>
  <c r="U103" i="1"/>
  <c r="U359" i="1"/>
  <c r="U343" i="1"/>
  <c r="U58" i="1"/>
  <c r="U255" i="1"/>
  <c r="U140" i="1"/>
  <c r="U341" i="1"/>
  <c r="U136" i="1"/>
  <c r="U16" i="1"/>
  <c r="U395" i="1"/>
  <c r="U268" i="1"/>
  <c r="U318" i="1"/>
  <c r="U411" i="1"/>
  <c r="U225" i="1"/>
  <c r="U195" i="1"/>
  <c r="U274" i="1"/>
  <c r="U332" i="1"/>
  <c r="U17" i="1"/>
  <c r="U51" i="1"/>
  <c r="U137" i="1"/>
  <c r="U132" i="1"/>
  <c r="U36" i="1"/>
  <c r="U329" i="1"/>
  <c r="U156" i="1"/>
  <c r="U138" i="1"/>
  <c r="U155" i="1"/>
  <c r="U166" i="1"/>
  <c r="U84" i="1"/>
  <c r="U124" i="1"/>
  <c r="U288" i="1"/>
  <c r="U13" i="1"/>
  <c r="U279" i="1"/>
  <c r="U35" i="1"/>
  <c r="U350" i="1"/>
  <c r="U111" i="1"/>
  <c r="U348" i="1"/>
  <c r="U52" i="1"/>
  <c r="U131" i="1"/>
  <c r="U337" i="1"/>
  <c r="U419" i="1"/>
  <c r="U393" i="1"/>
  <c r="U293" i="1"/>
  <c r="U287" i="1"/>
  <c r="U100" i="1"/>
  <c r="U389" i="1"/>
  <c r="U184" i="1"/>
  <c r="U302" i="1"/>
  <c r="U342" i="1"/>
  <c r="U31" i="1"/>
  <c r="U338" i="1"/>
  <c r="U236" i="1"/>
  <c r="U356" i="1"/>
  <c r="U239" i="1"/>
  <c r="U22" i="1"/>
  <c r="U114" i="1"/>
  <c r="U96" i="1"/>
  <c r="U413" i="1"/>
  <c r="U271" i="1"/>
  <c r="U169" i="1"/>
  <c r="U56" i="1"/>
  <c r="U186" i="1"/>
  <c r="U174" i="1"/>
  <c r="U234" i="1"/>
  <c r="U412" i="1"/>
  <c r="U179" i="1"/>
  <c r="U270" i="1"/>
  <c r="U340" i="1"/>
  <c r="U252" i="1"/>
  <c r="U66" i="1"/>
  <c r="U199" i="1"/>
  <c r="U314" i="1"/>
  <c r="U5" i="1"/>
  <c r="U130" i="1"/>
  <c r="U181" i="1"/>
  <c r="U41" i="1"/>
  <c r="U251" i="1"/>
  <c r="U14" i="1"/>
  <c r="U335" i="1"/>
  <c r="U97" i="1"/>
  <c r="U243" i="1"/>
  <c r="U168" i="1"/>
  <c r="U253" i="1"/>
  <c r="U110" i="1"/>
  <c r="U313" i="1"/>
  <c r="U37" i="1"/>
  <c r="U72" i="1"/>
  <c r="U410" i="1"/>
  <c r="U165" i="1"/>
  <c r="U34" i="1"/>
  <c r="U214" i="1"/>
  <c r="U358" i="1"/>
  <c r="U99" i="1"/>
  <c r="U107" i="1"/>
  <c r="U327" i="1"/>
  <c r="U347" i="1"/>
  <c r="U312" i="1"/>
  <c r="U334" i="1"/>
  <c r="U196" i="1"/>
  <c r="U245" i="1"/>
  <c r="U213" i="1"/>
  <c r="U399" i="1"/>
  <c r="U310" i="1"/>
  <c r="U176" i="1"/>
  <c r="U87" i="1"/>
  <c r="U77" i="1"/>
  <c r="U48" i="1"/>
  <c r="U85" i="1"/>
  <c r="U159" i="1"/>
  <c r="U333" i="1"/>
  <c r="U92" i="1"/>
  <c r="U151" i="1"/>
  <c r="U59" i="1"/>
  <c r="U183" i="1"/>
  <c r="U8" i="1"/>
  <c r="U95" i="1"/>
  <c r="U74" i="1"/>
  <c r="U330" i="1"/>
  <c r="U135" i="1"/>
  <c r="U75" i="1"/>
  <c r="U39" i="1"/>
  <c r="U237" i="1"/>
  <c r="U403" i="1"/>
  <c r="U148" i="1"/>
  <c r="U248" i="1"/>
  <c r="U161" i="1"/>
  <c r="U309" i="1"/>
  <c r="U229" i="1"/>
  <c r="U307" i="1"/>
  <c r="U193" i="1"/>
  <c r="U394" i="1"/>
  <c r="U210" i="1"/>
  <c r="U113" i="1"/>
  <c r="U414" i="1"/>
  <c r="U171" i="1"/>
  <c r="U149" i="1"/>
  <c r="U376" i="1"/>
  <c r="U82" i="1"/>
  <c r="U145" i="1"/>
  <c r="U300" i="1"/>
  <c r="U10" i="1"/>
  <c r="U32" i="1"/>
  <c r="U357" i="1"/>
  <c r="U417" i="1"/>
  <c r="U247" i="1"/>
  <c r="U344" i="1"/>
  <c r="U397" i="1"/>
  <c r="U4" i="1"/>
  <c r="U164" i="1"/>
  <c r="U409" i="1"/>
  <c r="U325" i="1"/>
  <c r="U194" i="1"/>
  <c r="U301" i="1"/>
  <c r="U121" i="1"/>
  <c r="U267" i="1"/>
  <c r="U150" i="1"/>
  <c r="U304" i="1"/>
  <c r="U46" i="1"/>
  <c r="U362" i="1"/>
  <c r="U126" i="1"/>
  <c r="U80" i="1"/>
  <c r="U331" i="1"/>
  <c r="U370" i="1"/>
  <c r="U142" i="1"/>
  <c r="U368" i="1"/>
  <c r="U336" i="1"/>
  <c r="U422" i="1"/>
  <c r="U415" i="1"/>
  <c r="U44" i="1"/>
  <c r="U227" i="1"/>
  <c r="U202" i="1"/>
  <c r="U112" i="1"/>
  <c r="U365" i="1"/>
  <c r="U21" i="1"/>
  <c r="U363" i="1"/>
  <c r="U277" i="1"/>
  <c r="S144" i="1"/>
  <c r="S324" i="1"/>
  <c r="S79" i="1"/>
  <c r="S55" i="1"/>
  <c r="S339" i="1"/>
  <c r="S27" i="1"/>
  <c r="S322" i="1"/>
  <c r="S28" i="1"/>
  <c r="S197" i="1"/>
  <c r="S218" i="1"/>
  <c r="S217" i="1"/>
  <c r="S349" i="1"/>
  <c r="S157" i="1"/>
  <c r="S367" i="1"/>
  <c r="S170" i="1"/>
  <c r="S238" i="1"/>
  <c r="S134" i="1"/>
  <c r="S400" i="1"/>
  <c r="S354" i="1"/>
  <c r="S408" i="1"/>
  <c r="S328" i="1"/>
  <c r="S81" i="1"/>
  <c r="S285" i="1"/>
  <c r="S387" i="1"/>
  <c r="S235" i="1"/>
  <c r="S204" i="1"/>
  <c r="S404" i="1"/>
  <c r="S89" i="1"/>
  <c r="S291" i="1"/>
  <c r="S256" i="1"/>
  <c r="S116" i="1"/>
  <c r="S122" i="1"/>
  <c r="S61" i="1"/>
  <c r="S261" i="1"/>
  <c r="S50" i="1"/>
  <c r="S29" i="1"/>
  <c r="S396" i="1"/>
  <c r="S355" i="1"/>
  <c r="S30" i="1"/>
  <c r="S158" i="1"/>
  <c r="S219" i="1"/>
  <c r="S76" i="1"/>
  <c r="S70" i="1"/>
  <c r="S106" i="1"/>
  <c r="S383" i="1"/>
  <c r="S216" i="1"/>
  <c r="S273" i="1"/>
  <c r="S265" i="1"/>
  <c r="S120" i="1"/>
  <c r="S119" i="1"/>
  <c r="S317" i="1"/>
  <c r="S215" i="1"/>
  <c r="S283" i="1"/>
  <c r="S378" i="1"/>
  <c r="S9" i="1"/>
  <c r="S49" i="1"/>
  <c r="S361" i="1"/>
  <c r="S264" i="1"/>
  <c r="S209" i="1"/>
  <c r="S266" i="1"/>
  <c r="S353" i="1"/>
  <c r="S11" i="1"/>
  <c r="S123" i="1"/>
  <c r="S101" i="1"/>
  <c r="S326" i="1"/>
  <c r="S346" i="1"/>
  <c r="S201" i="1"/>
  <c r="S143" i="1"/>
  <c r="S90" i="1"/>
  <c r="S178" i="1"/>
  <c r="S211" i="1"/>
  <c r="S141" i="1"/>
  <c r="S91" i="1"/>
  <c r="S117" i="1"/>
  <c r="S388" i="1"/>
  <c r="S292" i="1"/>
  <c r="S43" i="1"/>
  <c r="S47" i="1"/>
  <c r="S315" i="1"/>
  <c r="S175" i="1"/>
  <c r="S286" i="1"/>
  <c r="S152" i="1"/>
  <c r="S280" i="1"/>
  <c r="S262" i="1"/>
  <c r="S200" i="1"/>
  <c r="S311" i="1"/>
  <c r="S67" i="1"/>
  <c r="S379" i="1"/>
  <c r="S401" i="1"/>
  <c r="S289" i="1"/>
  <c r="S390" i="1"/>
  <c r="S321" i="1"/>
  <c r="S127" i="1"/>
  <c r="S284" i="1"/>
  <c r="S45" i="1"/>
  <c r="S308" i="1"/>
  <c r="S180" i="1"/>
  <c r="S182" i="1"/>
  <c r="S257" i="1"/>
  <c r="S352" i="1"/>
  <c r="S281" i="1"/>
  <c r="S296" i="1"/>
  <c r="S64" i="1"/>
  <c r="S26" i="1"/>
  <c r="S254" i="1"/>
  <c r="S203" i="1"/>
  <c r="S42" i="1"/>
  <c r="S108" i="1"/>
  <c r="S133" i="1"/>
  <c r="S298" i="1"/>
  <c r="S206" i="1"/>
  <c r="S146" i="1"/>
  <c r="S187" i="1"/>
  <c r="S366" i="1"/>
  <c r="S263" i="1"/>
  <c r="S416" i="1"/>
  <c r="S360" i="1"/>
  <c r="S221" i="1"/>
  <c r="S278" i="1"/>
  <c r="S382" i="1"/>
  <c r="S391" i="1"/>
  <c r="S305" i="1"/>
  <c r="S25" i="1"/>
  <c r="S208" i="1"/>
  <c r="S320" i="1"/>
  <c r="S172" i="1"/>
  <c r="S7" i="1"/>
  <c r="S24" i="1"/>
  <c r="S374" i="1"/>
  <c r="S105" i="1"/>
  <c r="S191" i="1"/>
  <c r="S33" i="1"/>
  <c r="S83" i="1"/>
  <c r="S57" i="1"/>
  <c r="S316" i="1"/>
  <c r="S420" i="1"/>
  <c r="S147" i="1"/>
  <c r="S228" i="1"/>
  <c r="S377" i="1"/>
  <c r="S381" i="1"/>
  <c r="S198" i="1"/>
  <c r="S173" i="1"/>
  <c r="S192" i="1"/>
  <c r="S242" i="1"/>
  <c r="S38" i="1"/>
  <c r="S129" i="1"/>
  <c r="S18" i="1"/>
  <c r="S220" i="1"/>
  <c r="S205" i="1"/>
  <c r="S222" i="1"/>
  <c r="S102" i="1"/>
  <c r="S160" i="1"/>
  <c r="S306" i="1"/>
  <c r="S177" i="1"/>
  <c r="S241" i="1"/>
  <c r="S351" i="1"/>
  <c r="S115" i="1"/>
  <c r="S260" i="1"/>
  <c r="S405" i="1"/>
  <c r="S427" i="1"/>
  <c r="S71" i="1"/>
  <c r="S323" i="1"/>
  <c r="S303" i="1"/>
  <c r="S139" i="1"/>
  <c r="S295" i="1"/>
  <c r="S68" i="1"/>
  <c r="S128" i="1"/>
  <c r="S3" i="1"/>
  <c r="S406" i="1"/>
  <c r="S418" i="1"/>
  <c r="S299" i="1"/>
  <c r="S19" i="1"/>
  <c r="S375" i="1"/>
  <c r="S78" i="1"/>
  <c r="S371" i="1"/>
  <c r="S244" i="1"/>
  <c r="S240" i="1"/>
  <c r="S153" i="1"/>
  <c r="S384" i="1"/>
  <c r="S53" i="1"/>
  <c r="S207" i="1"/>
  <c r="S109" i="1"/>
  <c r="S275" i="1"/>
  <c r="S364" i="1"/>
  <c r="S94" i="1"/>
  <c r="S407" i="1"/>
  <c r="S6" i="1"/>
  <c r="S426" i="1"/>
  <c r="S372" i="1"/>
  <c r="S233" i="1"/>
  <c r="S15" i="1"/>
  <c r="S2" i="1"/>
  <c r="S60" i="1"/>
  <c r="S290" i="1"/>
  <c r="S62" i="1"/>
  <c r="S282" i="1"/>
  <c r="S250" i="1"/>
  <c r="S190" i="1"/>
  <c r="S185" i="1"/>
  <c r="S93" i="1"/>
  <c r="S12" i="1"/>
  <c r="S98" i="1"/>
  <c r="S294" i="1"/>
  <c r="S258" i="1"/>
  <c r="S118" i="1"/>
  <c r="S23" i="1"/>
  <c r="S246" i="1"/>
  <c r="S212" i="1"/>
  <c r="S231" i="1"/>
  <c r="S188" i="1"/>
  <c r="S223" i="1"/>
  <c r="S386" i="1"/>
  <c r="S86" i="1"/>
  <c r="S63" i="1"/>
  <c r="S226" i="1"/>
  <c r="S319" i="1"/>
  <c r="S297" i="1"/>
  <c r="S73" i="1"/>
  <c r="S259" i="1"/>
  <c r="S224" i="1"/>
  <c r="S423" i="1"/>
  <c r="S373" i="1"/>
  <c r="S425" i="1"/>
  <c r="S249" i="1"/>
  <c r="S232" i="1"/>
  <c r="S125" i="1"/>
  <c r="S162" i="1"/>
  <c r="S189" i="1"/>
  <c r="S88" i="1"/>
  <c r="S398" i="1"/>
  <c r="S402" i="1"/>
  <c r="S392" i="1"/>
  <c r="S276" i="1"/>
  <c r="S272" i="1"/>
  <c r="S385" i="1"/>
  <c r="S40" i="1"/>
  <c r="S69" i="1"/>
  <c r="S269" i="1"/>
  <c r="S369" i="1"/>
  <c r="S65" i="1"/>
  <c r="S154" i="1"/>
  <c r="S167" i="1"/>
  <c r="S424" i="1"/>
  <c r="S163" i="1"/>
  <c r="S54" i="1"/>
  <c r="S230" i="1"/>
  <c r="S345" i="1"/>
  <c r="S20" i="1"/>
  <c r="S104" i="1"/>
  <c r="S380" i="1"/>
  <c r="S421" i="1"/>
  <c r="S103" i="1"/>
  <c r="S359" i="1"/>
  <c r="S343" i="1"/>
  <c r="S58" i="1"/>
  <c r="S255" i="1"/>
  <c r="S140" i="1"/>
  <c r="S341" i="1"/>
  <c r="S136" i="1"/>
  <c r="S16" i="1"/>
  <c r="S395" i="1"/>
  <c r="S268" i="1"/>
  <c r="S318" i="1"/>
  <c r="S411" i="1"/>
  <c r="S225" i="1"/>
  <c r="S195" i="1"/>
  <c r="S274" i="1"/>
  <c r="S332" i="1"/>
  <c r="S17" i="1"/>
  <c r="S51" i="1"/>
  <c r="S137" i="1"/>
  <c r="S132" i="1"/>
  <c r="S36" i="1"/>
  <c r="S329" i="1"/>
  <c r="S156" i="1"/>
  <c r="S138" i="1"/>
  <c r="S155" i="1"/>
  <c r="S166" i="1"/>
  <c r="S84" i="1"/>
  <c r="S124" i="1"/>
  <c r="S288" i="1"/>
  <c r="S13" i="1"/>
  <c r="S279" i="1"/>
  <c r="S35" i="1"/>
  <c r="S350" i="1"/>
  <c r="S111" i="1"/>
  <c r="S348" i="1"/>
  <c r="S52" i="1"/>
  <c r="S131" i="1"/>
  <c r="S337" i="1"/>
  <c r="S419" i="1"/>
  <c r="S393" i="1"/>
  <c r="S293" i="1"/>
  <c r="S287" i="1"/>
  <c r="S100" i="1"/>
  <c r="S389" i="1"/>
  <c r="S184" i="1"/>
  <c r="S302" i="1"/>
  <c r="S342" i="1"/>
  <c r="S31" i="1"/>
  <c r="S338" i="1"/>
  <c r="S236" i="1"/>
  <c r="S356" i="1"/>
  <c r="S239" i="1"/>
  <c r="S22" i="1"/>
  <c r="S114" i="1"/>
  <c r="S96" i="1"/>
  <c r="S413" i="1"/>
  <c r="S271" i="1"/>
  <c r="S169" i="1"/>
  <c r="S56" i="1"/>
  <c r="S186" i="1"/>
  <c r="S174" i="1"/>
  <c r="S234" i="1"/>
  <c r="S412" i="1"/>
  <c r="S179" i="1"/>
  <c r="S270" i="1"/>
  <c r="S340" i="1"/>
  <c r="S252" i="1"/>
  <c r="S66" i="1"/>
  <c r="S199" i="1"/>
  <c r="S314" i="1"/>
  <c r="S5" i="1"/>
  <c r="S130" i="1"/>
  <c r="S181" i="1"/>
  <c r="S41" i="1"/>
  <c r="S251" i="1"/>
  <c r="S14" i="1"/>
  <c r="S335" i="1"/>
  <c r="S97" i="1"/>
  <c r="S243" i="1"/>
  <c r="S168" i="1"/>
  <c r="S253" i="1"/>
  <c r="S110" i="1"/>
  <c r="S313" i="1"/>
  <c r="S37" i="1"/>
  <c r="S72" i="1"/>
  <c r="S410" i="1"/>
  <c r="S165" i="1"/>
  <c r="S34" i="1"/>
  <c r="S214" i="1"/>
  <c r="S358" i="1"/>
  <c r="S99" i="1"/>
  <c r="S107" i="1"/>
  <c r="S327" i="1"/>
  <c r="S347" i="1"/>
  <c r="S312" i="1"/>
  <c r="S334" i="1"/>
  <c r="S196" i="1"/>
  <c r="S245" i="1"/>
  <c r="S213" i="1"/>
  <c r="S399" i="1"/>
  <c r="S310" i="1"/>
  <c r="S176" i="1"/>
  <c r="S87" i="1"/>
  <c r="S77" i="1"/>
  <c r="S48" i="1"/>
  <c r="S85" i="1"/>
  <c r="S159" i="1"/>
  <c r="S333" i="1"/>
  <c r="S92" i="1"/>
  <c r="S151" i="1"/>
  <c r="S59" i="1"/>
  <c r="S183" i="1"/>
  <c r="S8" i="1"/>
  <c r="S95" i="1"/>
  <c r="S74" i="1"/>
  <c r="S330" i="1"/>
  <c r="S135" i="1"/>
  <c r="S75" i="1"/>
  <c r="S39" i="1"/>
  <c r="S237" i="1"/>
  <c r="S403" i="1"/>
  <c r="S148" i="1"/>
  <c r="S248" i="1"/>
  <c r="S161" i="1"/>
  <c r="S309" i="1"/>
  <c r="S229" i="1"/>
  <c r="S307" i="1"/>
  <c r="S193" i="1"/>
  <c r="S394" i="1"/>
  <c r="S210" i="1"/>
  <c r="S113" i="1"/>
  <c r="S414" i="1"/>
  <c r="S171" i="1"/>
  <c r="S149" i="1"/>
  <c r="S376" i="1"/>
  <c r="S82" i="1"/>
  <c r="S145" i="1"/>
  <c r="S300" i="1"/>
  <c r="S10" i="1"/>
  <c r="S32" i="1"/>
  <c r="S357" i="1"/>
  <c r="S417" i="1"/>
  <c r="S247" i="1"/>
  <c r="S344" i="1"/>
  <c r="S397" i="1"/>
  <c r="S4" i="1"/>
  <c r="S164" i="1"/>
  <c r="S409" i="1"/>
  <c r="S325" i="1"/>
  <c r="S194" i="1"/>
  <c r="S301" i="1"/>
  <c r="S121" i="1"/>
  <c r="S267" i="1"/>
  <c r="S150" i="1"/>
  <c r="S304" i="1"/>
  <c r="S46" i="1"/>
  <c r="S362" i="1"/>
  <c r="S126" i="1"/>
  <c r="S80" i="1"/>
  <c r="S331" i="1"/>
  <c r="S370" i="1"/>
  <c r="S142" i="1"/>
  <c r="S368" i="1"/>
  <c r="S336" i="1"/>
  <c r="S422" i="1"/>
  <c r="S415" i="1"/>
  <c r="S44" i="1"/>
  <c r="S227" i="1"/>
  <c r="S202" i="1"/>
  <c r="S112" i="1"/>
  <c r="S365" i="1"/>
  <c r="S21" i="1"/>
  <c r="S363" i="1"/>
  <c r="S277" i="1"/>
  <c r="Q144" i="1"/>
  <c r="Q324" i="1"/>
  <c r="Q79" i="1"/>
  <c r="Q55" i="1"/>
  <c r="Q339" i="1"/>
  <c r="Q27" i="1"/>
  <c r="Q322" i="1"/>
  <c r="Q28" i="1"/>
  <c r="Q197" i="1"/>
  <c r="Q218" i="1"/>
  <c r="Q217" i="1"/>
  <c r="Q349" i="1"/>
  <c r="Q157" i="1"/>
  <c r="Q367" i="1"/>
  <c r="Q170" i="1"/>
  <c r="Q238" i="1"/>
  <c r="Q134" i="1"/>
  <c r="Q400" i="1"/>
  <c r="Q354" i="1"/>
  <c r="Q408" i="1"/>
  <c r="Q328" i="1"/>
  <c r="Q81" i="1"/>
  <c r="Q285" i="1"/>
  <c r="Q387" i="1"/>
  <c r="Q235" i="1"/>
  <c r="Q204" i="1"/>
  <c r="Q404" i="1"/>
  <c r="Q89" i="1"/>
  <c r="Q291" i="1"/>
  <c r="Q256" i="1"/>
  <c r="Q116" i="1"/>
  <c r="Q122" i="1"/>
  <c r="Q61" i="1"/>
  <c r="Q261" i="1"/>
  <c r="Q50" i="1"/>
  <c r="Q29" i="1"/>
  <c r="Q396" i="1"/>
  <c r="Q355" i="1"/>
  <c r="Q30" i="1"/>
  <c r="Q158" i="1"/>
  <c r="Q219" i="1"/>
  <c r="Q76" i="1"/>
  <c r="Q70" i="1"/>
  <c r="Q106" i="1"/>
  <c r="Q383" i="1"/>
  <c r="Q216" i="1"/>
  <c r="Q273" i="1"/>
  <c r="Q265" i="1"/>
  <c r="Q120" i="1"/>
  <c r="Q119" i="1"/>
  <c r="Q317" i="1"/>
  <c r="Q215" i="1"/>
  <c r="Q283" i="1"/>
  <c r="Q378" i="1"/>
  <c r="Q9" i="1"/>
  <c r="Q49" i="1"/>
  <c r="Q361" i="1"/>
  <c r="Q264" i="1"/>
  <c r="Q209" i="1"/>
  <c r="Q266" i="1"/>
  <c r="Q353" i="1"/>
  <c r="Q11" i="1"/>
  <c r="Q123" i="1"/>
  <c r="Q101" i="1"/>
  <c r="Q326" i="1"/>
  <c r="Q346" i="1"/>
  <c r="Q201" i="1"/>
  <c r="Q143" i="1"/>
  <c r="Q90" i="1"/>
  <c r="Q178" i="1"/>
  <c r="Q211" i="1"/>
  <c r="Q141" i="1"/>
  <c r="Q91" i="1"/>
  <c r="Q117" i="1"/>
  <c r="Q388" i="1"/>
  <c r="Q292" i="1"/>
  <c r="Q43" i="1"/>
  <c r="Q47" i="1"/>
  <c r="Q315" i="1"/>
  <c r="Q175" i="1"/>
  <c r="Q286" i="1"/>
  <c r="Q152" i="1"/>
  <c r="Q280" i="1"/>
  <c r="Q262" i="1"/>
  <c r="Q200" i="1"/>
  <c r="Q311" i="1"/>
  <c r="Q67" i="1"/>
  <c r="Q379" i="1"/>
  <c r="Q401" i="1"/>
  <c r="Q289" i="1"/>
  <c r="Q390" i="1"/>
  <c r="Q321" i="1"/>
  <c r="Q127" i="1"/>
  <c r="Q284" i="1"/>
  <c r="Q45" i="1"/>
  <c r="Q308" i="1"/>
  <c r="Q180" i="1"/>
  <c r="Q182" i="1"/>
  <c r="Q257" i="1"/>
  <c r="Q352" i="1"/>
  <c r="Q281" i="1"/>
  <c r="Q296" i="1"/>
  <c r="Q64" i="1"/>
  <c r="Q26" i="1"/>
  <c r="Q254" i="1"/>
  <c r="Q203" i="1"/>
  <c r="Q42" i="1"/>
  <c r="Q108" i="1"/>
  <c r="Q133" i="1"/>
  <c r="Q298" i="1"/>
  <c r="Q206" i="1"/>
  <c r="Q146" i="1"/>
  <c r="Q187" i="1"/>
  <c r="Q366" i="1"/>
  <c r="Q263" i="1"/>
  <c r="Q416" i="1"/>
  <c r="Q360" i="1"/>
  <c r="Q221" i="1"/>
  <c r="Q278" i="1"/>
  <c r="Q382" i="1"/>
  <c r="Q391" i="1"/>
  <c r="Q305" i="1"/>
  <c r="Q25" i="1"/>
  <c r="Q208" i="1"/>
  <c r="Q320" i="1"/>
  <c r="Q172" i="1"/>
  <c r="Q7" i="1"/>
  <c r="Q24" i="1"/>
  <c r="Q374" i="1"/>
  <c r="Q105" i="1"/>
  <c r="Q191" i="1"/>
  <c r="Q33" i="1"/>
  <c r="Q83" i="1"/>
  <c r="Q57" i="1"/>
  <c r="Q316" i="1"/>
  <c r="Q420" i="1"/>
  <c r="Q147" i="1"/>
  <c r="Q228" i="1"/>
  <c r="Q377" i="1"/>
  <c r="Q381" i="1"/>
  <c r="Q198" i="1"/>
  <c r="Q173" i="1"/>
  <c r="Q192" i="1"/>
  <c r="Q242" i="1"/>
  <c r="Q38" i="1"/>
  <c r="Q129" i="1"/>
  <c r="Q18" i="1"/>
  <c r="Q220" i="1"/>
  <c r="Q205" i="1"/>
  <c r="Q222" i="1"/>
  <c r="Q102" i="1"/>
  <c r="Q160" i="1"/>
  <c r="Q306" i="1"/>
  <c r="Q177" i="1"/>
  <c r="Q241" i="1"/>
  <c r="Q351" i="1"/>
  <c r="Q115" i="1"/>
  <c r="Q260" i="1"/>
  <c r="Q405" i="1"/>
  <c r="Q427" i="1"/>
  <c r="Q71" i="1"/>
  <c r="Q323" i="1"/>
  <c r="Q303" i="1"/>
  <c r="Q139" i="1"/>
  <c r="Q295" i="1"/>
  <c r="Q68" i="1"/>
  <c r="Q128" i="1"/>
  <c r="Q3" i="1"/>
  <c r="Q406" i="1"/>
  <c r="Q418" i="1"/>
  <c r="Q299" i="1"/>
  <c r="Q19" i="1"/>
  <c r="Q375" i="1"/>
  <c r="Q78" i="1"/>
  <c r="Q371" i="1"/>
  <c r="Q244" i="1"/>
  <c r="Q240" i="1"/>
  <c r="Q153" i="1"/>
  <c r="Q384" i="1"/>
  <c r="Q53" i="1"/>
  <c r="Q207" i="1"/>
  <c r="Q109" i="1"/>
  <c r="Q275" i="1"/>
  <c r="Q364" i="1"/>
  <c r="Q94" i="1"/>
  <c r="Q407" i="1"/>
  <c r="Q6" i="1"/>
  <c r="Q426" i="1"/>
  <c r="Q372" i="1"/>
  <c r="Q233" i="1"/>
  <c r="Q15" i="1"/>
  <c r="Q2" i="1"/>
  <c r="Q60" i="1"/>
  <c r="Q290" i="1"/>
  <c r="Q62" i="1"/>
  <c r="Q282" i="1"/>
  <c r="Q250" i="1"/>
  <c r="Q190" i="1"/>
  <c r="Q185" i="1"/>
  <c r="Q93" i="1"/>
  <c r="Q12" i="1"/>
  <c r="Q98" i="1"/>
  <c r="Q294" i="1"/>
  <c r="Q258" i="1"/>
  <c r="Q118" i="1"/>
  <c r="Q23" i="1"/>
  <c r="Q246" i="1"/>
  <c r="Q212" i="1"/>
  <c r="Q231" i="1"/>
  <c r="Q188" i="1"/>
  <c r="Q223" i="1"/>
  <c r="Q386" i="1"/>
  <c r="Q86" i="1"/>
  <c r="Q63" i="1"/>
  <c r="Q226" i="1"/>
  <c r="Q319" i="1"/>
  <c r="Q297" i="1"/>
  <c r="Q73" i="1"/>
  <c r="Q259" i="1"/>
  <c r="Q224" i="1"/>
  <c r="Q423" i="1"/>
  <c r="Q373" i="1"/>
  <c r="Q425" i="1"/>
  <c r="Q249" i="1"/>
  <c r="Q232" i="1"/>
  <c r="Q125" i="1"/>
  <c r="Q162" i="1"/>
  <c r="Q189" i="1"/>
  <c r="Q88" i="1"/>
  <c r="Q398" i="1"/>
  <c r="Q402" i="1"/>
  <c r="Q392" i="1"/>
  <c r="Q276" i="1"/>
  <c r="Q272" i="1"/>
  <c r="Q385" i="1"/>
  <c r="Q40" i="1"/>
  <c r="Q69" i="1"/>
  <c r="Q269" i="1"/>
  <c r="Q369" i="1"/>
  <c r="Q65" i="1"/>
  <c r="Q154" i="1"/>
  <c r="Q167" i="1"/>
  <c r="Q424" i="1"/>
  <c r="Q163" i="1"/>
  <c r="Q54" i="1"/>
  <c r="Q230" i="1"/>
  <c r="Q345" i="1"/>
  <c r="Q20" i="1"/>
  <c r="Q104" i="1"/>
  <c r="Q380" i="1"/>
  <c r="Q421" i="1"/>
  <c r="Q103" i="1"/>
  <c r="Q359" i="1"/>
  <c r="Q343" i="1"/>
  <c r="Q58" i="1"/>
  <c r="Q255" i="1"/>
  <c r="Q140" i="1"/>
  <c r="Q341" i="1"/>
  <c r="Q136" i="1"/>
  <c r="Q16" i="1"/>
  <c r="Q395" i="1"/>
  <c r="Q268" i="1"/>
  <c r="Q318" i="1"/>
  <c r="Q411" i="1"/>
  <c r="Q225" i="1"/>
  <c r="Q195" i="1"/>
  <c r="Q274" i="1"/>
  <c r="Q332" i="1"/>
  <c r="Q17" i="1"/>
  <c r="Q51" i="1"/>
  <c r="Q137" i="1"/>
  <c r="Q132" i="1"/>
  <c r="Q36" i="1"/>
  <c r="Q329" i="1"/>
  <c r="Q156" i="1"/>
  <c r="Q138" i="1"/>
  <c r="Q155" i="1"/>
  <c r="Q166" i="1"/>
  <c r="Q84" i="1"/>
  <c r="Q124" i="1"/>
  <c r="Q288" i="1"/>
  <c r="Q13" i="1"/>
  <c r="Q279" i="1"/>
  <c r="Q35" i="1"/>
  <c r="Q350" i="1"/>
  <c r="Q111" i="1"/>
  <c r="Q348" i="1"/>
  <c r="Q52" i="1"/>
  <c r="Q131" i="1"/>
  <c r="Q337" i="1"/>
  <c r="Q419" i="1"/>
  <c r="Q393" i="1"/>
  <c r="Q293" i="1"/>
  <c r="Q287" i="1"/>
  <c r="Q100" i="1"/>
  <c r="Q389" i="1"/>
  <c r="Q184" i="1"/>
  <c r="Q302" i="1"/>
  <c r="Q342" i="1"/>
  <c r="Q31" i="1"/>
  <c r="Q338" i="1"/>
  <c r="Q236" i="1"/>
  <c r="Q356" i="1"/>
  <c r="Q239" i="1"/>
  <c r="Q22" i="1"/>
  <c r="Q114" i="1"/>
  <c r="Q96" i="1"/>
  <c r="Q413" i="1"/>
  <c r="Q271" i="1"/>
  <c r="Q169" i="1"/>
  <c r="Q56" i="1"/>
  <c r="Q186" i="1"/>
  <c r="Q174" i="1"/>
  <c r="Q234" i="1"/>
  <c r="Q412" i="1"/>
  <c r="Q179" i="1"/>
  <c r="Q270" i="1"/>
  <c r="Q340" i="1"/>
  <c r="Q252" i="1"/>
  <c r="Q66" i="1"/>
  <c r="Q199" i="1"/>
  <c r="Q314" i="1"/>
  <c r="Q5" i="1"/>
  <c r="Q130" i="1"/>
  <c r="Q181" i="1"/>
  <c r="Q41" i="1"/>
  <c r="Q251" i="1"/>
  <c r="Q14" i="1"/>
  <c r="Q335" i="1"/>
  <c r="Q97" i="1"/>
  <c r="Q243" i="1"/>
  <c r="Q168" i="1"/>
  <c r="Q253" i="1"/>
  <c r="Q110" i="1"/>
  <c r="Q313" i="1"/>
  <c r="Q37" i="1"/>
  <c r="Q72" i="1"/>
  <c r="Q410" i="1"/>
  <c r="Q165" i="1"/>
  <c r="Q34" i="1"/>
  <c r="Q214" i="1"/>
  <c r="Q358" i="1"/>
  <c r="Q99" i="1"/>
  <c r="Q107" i="1"/>
  <c r="Q327" i="1"/>
  <c r="Q347" i="1"/>
  <c r="Q312" i="1"/>
  <c r="Q334" i="1"/>
  <c r="Q196" i="1"/>
  <c r="Q245" i="1"/>
  <c r="Q213" i="1"/>
  <c r="Q399" i="1"/>
  <c r="Q310" i="1"/>
  <c r="Q176" i="1"/>
  <c r="Q87" i="1"/>
  <c r="Q77" i="1"/>
  <c r="Q48" i="1"/>
  <c r="Q85" i="1"/>
  <c r="Q159" i="1"/>
  <c r="Q333" i="1"/>
  <c r="Q92" i="1"/>
  <c r="Q151" i="1"/>
  <c r="Q59" i="1"/>
  <c r="Q183" i="1"/>
  <c r="Q8" i="1"/>
  <c r="Q95" i="1"/>
  <c r="Q74" i="1"/>
  <c r="Q330" i="1"/>
  <c r="Q135" i="1"/>
  <c r="Q75" i="1"/>
  <c r="Q39" i="1"/>
  <c r="Q237" i="1"/>
  <c r="Q403" i="1"/>
  <c r="Q148" i="1"/>
  <c r="Q248" i="1"/>
  <c r="Q161" i="1"/>
  <c r="Q309" i="1"/>
  <c r="Q229" i="1"/>
  <c r="Q307" i="1"/>
  <c r="Q193" i="1"/>
  <c r="Q394" i="1"/>
  <c r="Q210" i="1"/>
  <c r="Q113" i="1"/>
  <c r="Q414" i="1"/>
  <c r="Q171" i="1"/>
  <c r="Q149" i="1"/>
  <c r="Q376" i="1"/>
  <c r="Q82" i="1"/>
  <c r="Q145" i="1"/>
  <c r="Q300" i="1"/>
  <c r="Q10" i="1"/>
  <c r="Q32" i="1"/>
  <c r="Q357" i="1"/>
  <c r="Q417" i="1"/>
  <c r="Q247" i="1"/>
  <c r="Q344" i="1"/>
  <c r="Q397" i="1"/>
  <c r="Q4" i="1"/>
  <c r="Q164" i="1"/>
  <c r="Q409" i="1"/>
  <c r="Q325" i="1"/>
  <c r="Q194" i="1"/>
  <c r="Q301" i="1"/>
  <c r="Q121" i="1"/>
  <c r="Q267" i="1"/>
  <c r="Q150" i="1"/>
  <c r="Q304" i="1"/>
  <c r="Q46" i="1"/>
  <c r="Q362" i="1"/>
  <c r="Q126" i="1"/>
  <c r="Q80" i="1"/>
  <c r="Q331" i="1"/>
  <c r="Q370" i="1"/>
  <c r="Q142" i="1"/>
  <c r="Q368" i="1"/>
  <c r="Q336" i="1"/>
  <c r="Q422" i="1"/>
  <c r="Q415" i="1"/>
  <c r="Q44" i="1"/>
  <c r="Q227" i="1"/>
  <c r="Q202" i="1"/>
  <c r="Q112" i="1"/>
  <c r="Q365" i="1"/>
  <c r="Q21" i="1"/>
  <c r="Q363" i="1"/>
  <c r="Q277" i="1"/>
  <c r="O144" i="1"/>
  <c r="O324" i="1"/>
  <c r="O79" i="1"/>
  <c r="O55" i="1"/>
  <c r="O339" i="1"/>
  <c r="O27" i="1"/>
  <c r="O322" i="1"/>
  <c r="O28" i="1"/>
  <c r="O197" i="1"/>
  <c r="O218" i="1"/>
  <c r="O217" i="1"/>
  <c r="O349" i="1"/>
  <c r="O157" i="1"/>
  <c r="O367" i="1"/>
  <c r="O170" i="1"/>
  <c r="O238" i="1"/>
  <c r="O134" i="1"/>
  <c r="O400" i="1"/>
  <c r="O354" i="1"/>
  <c r="O408" i="1"/>
  <c r="O328" i="1"/>
  <c r="O81" i="1"/>
  <c r="O285" i="1"/>
  <c r="O387" i="1"/>
  <c r="O235" i="1"/>
  <c r="O204" i="1"/>
  <c r="O404" i="1"/>
  <c r="O89" i="1"/>
  <c r="O291" i="1"/>
  <c r="O256" i="1"/>
  <c r="O116" i="1"/>
  <c r="O122" i="1"/>
  <c r="O61" i="1"/>
  <c r="O261" i="1"/>
  <c r="O50" i="1"/>
  <c r="O29" i="1"/>
  <c r="O396" i="1"/>
  <c r="O355" i="1"/>
  <c r="O30" i="1"/>
  <c r="O158" i="1"/>
  <c r="O219" i="1"/>
  <c r="O76" i="1"/>
  <c r="O70" i="1"/>
  <c r="O106" i="1"/>
  <c r="O383" i="1"/>
  <c r="O216" i="1"/>
  <c r="O273" i="1"/>
  <c r="O265" i="1"/>
  <c r="O120" i="1"/>
  <c r="O119" i="1"/>
  <c r="O317" i="1"/>
  <c r="O215" i="1"/>
  <c r="O283" i="1"/>
  <c r="O378" i="1"/>
  <c r="O9" i="1"/>
  <c r="O49" i="1"/>
  <c r="O361" i="1"/>
  <c r="O264" i="1"/>
  <c r="O209" i="1"/>
  <c r="O266" i="1"/>
  <c r="O353" i="1"/>
  <c r="O11" i="1"/>
  <c r="O123" i="1"/>
  <c r="O101" i="1"/>
  <c r="O326" i="1"/>
  <c r="O346" i="1"/>
  <c r="O201" i="1"/>
  <c r="O143" i="1"/>
  <c r="O90" i="1"/>
  <c r="O178" i="1"/>
  <c r="O211" i="1"/>
  <c r="O141" i="1"/>
  <c r="O91" i="1"/>
  <c r="O117" i="1"/>
  <c r="O388" i="1"/>
  <c r="O292" i="1"/>
  <c r="O43" i="1"/>
  <c r="O47" i="1"/>
  <c r="O315" i="1"/>
  <c r="O175" i="1"/>
  <c r="O286" i="1"/>
  <c r="O152" i="1"/>
  <c r="O280" i="1"/>
  <c r="O262" i="1"/>
  <c r="O200" i="1"/>
  <c r="O311" i="1"/>
  <c r="O67" i="1"/>
  <c r="O379" i="1"/>
  <c r="O401" i="1"/>
  <c r="O289" i="1"/>
  <c r="O390" i="1"/>
  <c r="O321" i="1"/>
  <c r="O127" i="1"/>
  <c r="O284" i="1"/>
  <c r="O45" i="1"/>
  <c r="O308" i="1"/>
  <c r="O180" i="1"/>
  <c r="O182" i="1"/>
  <c r="O257" i="1"/>
  <c r="O352" i="1"/>
  <c r="O281" i="1"/>
  <c r="O296" i="1"/>
  <c r="O64" i="1"/>
  <c r="O26" i="1"/>
  <c r="O254" i="1"/>
  <c r="O203" i="1"/>
  <c r="O42" i="1"/>
  <c r="O108" i="1"/>
  <c r="O133" i="1"/>
  <c r="O298" i="1"/>
  <c r="O206" i="1"/>
  <c r="O146" i="1"/>
  <c r="O187" i="1"/>
  <c r="O366" i="1"/>
  <c r="O263" i="1"/>
  <c r="O416" i="1"/>
  <c r="O360" i="1"/>
  <c r="O221" i="1"/>
  <c r="O278" i="1"/>
  <c r="O382" i="1"/>
  <c r="O391" i="1"/>
  <c r="O305" i="1"/>
  <c r="O25" i="1"/>
  <c r="O208" i="1"/>
  <c r="O320" i="1"/>
  <c r="O172" i="1"/>
  <c r="O7" i="1"/>
  <c r="O24" i="1"/>
  <c r="O374" i="1"/>
  <c r="O105" i="1"/>
  <c r="O191" i="1"/>
  <c r="O33" i="1"/>
  <c r="O83" i="1"/>
  <c r="O57" i="1"/>
  <c r="O316" i="1"/>
  <c r="O420" i="1"/>
  <c r="O147" i="1"/>
  <c r="O228" i="1"/>
  <c r="O377" i="1"/>
  <c r="O381" i="1"/>
  <c r="O198" i="1"/>
  <c r="O173" i="1"/>
  <c r="O192" i="1"/>
  <c r="O242" i="1"/>
  <c r="O38" i="1"/>
  <c r="O129" i="1"/>
  <c r="O18" i="1"/>
  <c r="O220" i="1"/>
  <c r="O205" i="1"/>
  <c r="O222" i="1"/>
  <c r="O102" i="1"/>
  <c r="O160" i="1"/>
  <c r="O306" i="1"/>
  <c r="O177" i="1"/>
  <c r="O241" i="1"/>
  <c r="O351" i="1"/>
  <c r="O115" i="1"/>
  <c r="O260" i="1"/>
  <c r="O405" i="1"/>
  <c r="O427" i="1"/>
  <c r="O71" i="1"/>
  <c r="O323" i="1"/>
  <c r="O303" i="1"/>
  <c r="O139" i="1"/>
  <c r="O295" i="1"/>
  <c r="O68" i="1"/>
  <c r="O128" i="1"/>
  <c r="O3" i="1"/>
  <c r="O406" i="1"/>
  <c r="O418" i="1"/>
  <c r="O299" i="1"/>
  <c r="O19" i="1"/>
  <c r="O375" i="1"/>
  <c r="O78" i="1"/>
  <c r="O371" i="1"/>
  <c r="O244" i="1"/>
  <c r="O240" i="1"/>
  <c r="O153" i="1"/>
  <c r="O384" i="1"/>
  <c r="O53" i="1"/>
  <c r="O207" i="1"/>
  <c r="O109" i="1"/>
  <c r="O275" i="1"/>
  <c r="O364" i="1"/>
  <c r="O94" i="1"/>
  <c r="O407" i="1"/>
  <c r="O6" i="1"/>
  <c r="O426" i="1"/>
  <c r="O372" i="1"/>
  <c r="O233" i="1"/>
  <c r="O15" i="1"/>
  <c r="O2" i="1"/>
  <c r="O60" i="1"/>
  <c r="O290" i="1"/>
  <c r="O62" i="1"/>
  <c r="O282" i="1"/>
  <c r="O250" i="1"/>
  <c r="O190" i="1"/>
  <c r="O185" i="1"/>
  <c r="O93" i="1"/>
  <c r="O12" i="1"/>
  <c r="O98" i="1"/>
  <c r="O294" i="1"/>
  <c r="O258" i="1"/>
  <c r="O118" i="1"/>
  <c r="O23" i="1"/>
  <c r="O246" i="1"/>
  <c r="O212" i="1"/>
  <c r="O231" i="1"/>
  <c r="O188" i="1"/>
  <c r="O223" i="1"/>
  <c r="O386" i="1"/>
  <c r="O86" i="1"/>
  <c r="O63" i="1"/>
  <c r="O226" i="1"/>
  <c r="O319" i="1"/>
  <c r="O297" i="1"/>
  <c r="O73" i="1"/>
  <c r="O259" i="1"/>
  <c r="O224" i="1"/>
  <c r="O423" i="1"/>
  <c r="O373" i="1"/>
  <c r="O425" i="1"/>
  <c r="O249" i="1"/>
  <c r="O232" i="1"/>
  <c r="O125" i="1"/>
  <c r="O162" i="1"/>
  <c r="O189" i="1"/>
  <c r="O88" i="1"/>
  <c r="O398" i="1"/>
  <c r="O402" i="1"/>
  <c r="O392" i="1"/>
  <c r="O276" i="1"/>
  <c r="O272" i="1"/>
  <c r="O385" i="1"/>
  <c r="O40" i="1"/>
  <c r="O69" i="1"/>
  <c r="O269" i="1"/>
  <c r="O369" i="1"/>
  <c r="O65" i="1"/>
  <c r="O154" i="1"/>
  <c r="O167" i="1"/>
  <c r="O424" i="1"/>
  <c r="O163" i="1"/>
  <c r="O54" i="1"/>
  <c r="O230" i="1"/>
  <c r="O345" i="1"/>
  <c r="O20" i="1"/>
  <c r="O104" i="1"/>
  <c r="O380" i="1"/>
  <c r="O421" i="1"/>
  <c r="O103" i="1"/>
  <c r="O359" i="1"/>
  <c r="O343" i="1"/>
  <c r="O58" i="1"/>
  <c r="O255" i="1"/>
  <c r="O140" i="1"/>
  <c r="O341" i="1"/>
  <c r="O136" i="1"/>
  <c r="O16" i="1"/>
  <c r="O395" i="1"/>
  <c r="O268" i="1"/>
  <c r="O318" i="1"/>
  <c r="O411" i="1"/>
  <c r="O225" i="1"/>
  <c r="O195" i="1"/>
  <c r="O274" i="1"/>
  <c r="O332" i="1"/>
  <c r="O17" i="1"/>
  <c r="O51" i="1"/>
  <c r="O137" i="1"/>
  <c r="O132" i="1"/>
  <c r="O36" i="1"/>
  <c r="O329" i="1"/>
  <c r="O156" i="1"/>
  <c r="O138" i="1"/>
  <c r="O155" i="1"/>
  <c r="O166" i="1"/>
  <c r="O84" i="1"/>
  <c r="O124" i="1"/>
  <c r="O288" i="1"/>
  <c r="O13" i="1"/>
  <c r="O279" i="1"/>
  <c r="O35" i="1"/>
  <c r="O350" i="1"/>
  <c r="O111" i="1"/>
  <c r="O348" i="1"/>
  <c r="O52" i="1"/>
  <c r="O131" i="1"/>
  <c r="O337" i="1"/>
  <c r="O419" i="1"/>
  <c r="O393" i="1"/>
  <c r="O293" i="1"/>
  <c r="O287" i="1"/>
  <c r="O100" i="1"/>
  <c r="O389" i="1"/>
  <c r="O184" i="1"/>
  <c r="O302" i="1"/>
  <c r="O342" i="1"/>
  <c r="O31" i="1"/>
  <c r="O338" i="1"/>
  <c r="O236" i="1"/>
  <c r="O356" i="1"/>
  <c r="O239" i="1"/>
  <c r="O22" i="1"/>
  <c r="O114" i="1"/>
  <c r="O96" i="1"/>
  <c r="O413" i="1"/>
  <c r="O271" i="1"/>
  <c r="O169" i="1"/>
  <c r="O56" i="1"/>
  <c r="O186" i="1"/>
  <c r="O174" i="1"/>
  <c r="O234" i="1"/>
  <c r="O412" i="1"/>
  <c r="O179" i="1"/>
  <c r="O270" i="1"/>
  <c r="O340" i="1"/>
  <c r="O252" i="1"/>
  <c r="O66" i="1"/>
  <c r="O199" i="1"/>
  <c r="O314" i="1"/>
  <c r="O5" i="1"/>
  <c r="O130" i="1"/>
  <c r="O181" i="1"/>
  <c r="O41" i="1"/>
  <c r="O251" i="1"/>
  <c r="O14" i="1"/>
  <c r="O335" i="1"/>
  <c r="O97" i="1"/>
  <c r="O243" i="1"/>
  <c r="O168" i="1"/>
  <c r="O253" i="1"/>
  <c r="O110" i="1"/>
  <c r="O313" i="1"/>
  <c r="O37" i="1"/>
  <c r="O72" i="1"/>
  <c r="O410" i="1"/>
  <c r="O165" i="1"/>
  <c r="O34" i="1"/>
  <c r="O214" i="1"/>
  <c r="O358" i="1"/>
  <c r="O99" i="1"/>
  <c r="O107" i="1"/>
  <c r="O327" i="1"/>
  <c r="O347" i="1"/>
  <c r="O312" i="1"/>
  <c r="O334" i="1"/>
  <c r="O196" i="1"/>
  <c r="O245" i="1"/>
  <c r="O213" i="1"/>
  <c r="O399" i="1"/>
  <c r="O310" i="1"/>
  <c r="O176" i="1"/>
  <c r="O87" i="1"/>
  <c r="O77" i="1"/>
  <c r="O48" i="1"/>
  <c r="O85" i="1"/>
  <c r="O159" i="1"/>
  <c r="O333" i="1"/>
  <c r="O92" i="1"/>
  <c r="O151" i="1"/>
  <c r="O59" i="1"/>
  <c r="O183" i="1"/>
  <c r="O8" i="1"/>
  <c r="O95" i="1"/>
  <c r="O74" i="1"/>
  <c r="O330" i="1"/>
  <c r="O135" i="1"/>
  <c r="O75" i="1"/>
  <c r="O39" i="1"/>
  <c r="O237" i="1"/>
  <c r="O403" i="1"/>
  <c r="O148" i="1"/>
  <c r="O248" i="1"/>
  <c r="O161" i="1"/>
  <c r="O309" i="1"/>
  <c r="O229" i="1"/>
  <c r="O307" i="1"/>
  <c r="O193" i="1"/>
  <c r="O394" i="1"/>
  <c r="O210" i="1"/>
  <c r="O113" i="1"/>
  <c r="O414" i="1"/>
  <c r="O171" i="1"/>
  <c r="O149" i="1"/>
  <c r="O376" i="1"/>
  <c r="O82" i="1"/>
  <c r="O145" i="1"/>
  <c r="O300" i="1"/>
  <c r="O10" i="1"/>
  <c r="O32" i="1"/>
  <c r="O357" i="1"/>
  <c r="O417" i="1"/>
  <c r="O247" i="1"/>
  <c r="O344" i="1"/>
  <c r="O397" i="1"/>
  <c r="O4" i="1"/>
  <c r="O164" i="1"/>
  <c r="O409" i="1"/>
  <c r="O325" i="1"/>
  <c r="O194" i="1"/>
  <c r="O301" i="1"/>
  <c r="O121" i="1"/>
  <c r="O267" i="1"/>
  <c r="O150" i="1"/>
  <c r="O304" i="1"/>
  <c r="O46" i="1"/>
  <c r="O362" i="1"/>
  <c r="O126" i="1"/>
  <c r="O80" i="1"/>
  <c r="O331" i="1"/>
  <c r="O370" i="1"/>
  <c r="O142" i="1"/>
  <c r="O368" i="1"/>
  <c r="O336" i="1"/>
  <c r="O422" i="1"/>
  <c r="O415" i="1"/>
  <c r="O44" i="1"/>
  <c r="O227" i="1"/>
  <c r="O202" i="1"/>
  <c r="O112" i="1"/>
  <c r="O365" i="1"/>
  <c r="O21" i="1"/>
  <c r="O363" i="1"/>
  <c r="O277" i="1"/>
  <c r="M144" i="1"/>
  <c r="M324" i="1"/>
  <c r="M79" i="1"/>
  <c r="M55" i="1"/>
  <c r="M339" i="1"/>
  <c r="M27" i="1"/>
  <c r="M322" i="1"/>
  <c r="I322" i="1" s="1"/>
  <c r="M28" i="1"/>
  <c r="I28" i="1" s="1"/>
  <c r="M197" i="1"/>
  <c r="M218" i="1"/>
  <c r="M217" i="1"/>
  <c r="M349" i="1"/>
  <c r="M157" i="1"/>
  <c r="M367" i="1"/>
  <c r="M170" i="1"/>
  <c r="I170" i="1" s="1"/>
  <c r="M238" i="1"/>
  <c r="I238" i="1" s="1"/>
  <c r="M134" i="1"/>
  <c r="M400" i="1"/>
  <c r="M354" i="1"/>
  <c r="M408" i="1"/>
  <c r="M328" i="1"/>
  <c r="M81" i="1"/>
  <c r="M285" i="1"/>
  <c r="I285" i="1" s="1"/>
  <c r="M387" i="1"/>
  <c r="I387" i="1" s="1"/>
  <c r="M235" i="1"/>
  <c r="M204" i="1"/>
  <c r="M404" i="1"/>
  <c r="M89" i="1"/>
  <c r="M291" i="1"/>
  <c r="M256" i="1"/>
  <c r="M116" i="1"/>
  <c r="I116" i="1" s="1"/>
  <c r="M122" i="1"/>
  <c r="I122" i="1" s="1"/>
  <c r="M61" i="1"/>
  <c r="M261" i="1"/>
  <c r="M50" i="1"/>
  <c r="M29" i="1"/>
  <c r="M396" i="1"/>
  <c r="M355" i="1"/>
  <c r="M30" i="1"/>
  <c r="I30" i="1" s="1"/>
  <c r="M158" i="1"/>
  <c r="I158" i="1" s="1"/>
  <c r="M219" i="1"/>
  <c r="M76" i="1"/>
  <c r="M70" i="1"/>
  <c r="M106" i="1"/>
  <c r="M383" i="1"/>
  <c r="M216" i="1"/>
  <c r="M273" i="1"/>
  <c r="I273" i="1" s="1"/>
  <c r="M265" i="1"/>
  <c r="I265" i="1" s="1"/>
  <c r="M120" i="1"/>
  <c r="M119" i="1"/>
  <c r="M317" i="1"/>
  <c r="M215" i="1"/>
  <c r="M283" i="1"/>
  <c r="M378" i="1"/>
  <c r="M9" i="1"/>
  <c r="I9" i="1" s="1"/>
  <c r="M49" i="1"/>
  <c r="I49" i="1" s="1"/>
  <c r="M361" i="1"/>
  <c r="M264" i="1"/>
  <c r="M209" i="1"/>
  <c r="M266" i="1"/>
  <c r="M353" i="1"/>
  <c r="M11" i="1"/>
  <c r="M123" i="1"/>
  <c r="I123" i="1" s="1"/>
  <c r="M101" i="1"/>
  <c r="I101" i="1" s="1"/>
  <c r="M326" i="1"/>
  <c r="M346" i="1"/>
  <c r="M201" i="1"/>
  <c r="M143" i="1"/>
  <c r="M90" i="1"/>
  <c r="M178" i="1"/>
  <c r="M211" i="1"/>
  <c r="I211" i="1" s="1"/>
  <c r="M141" i="1"/>
  <c r="I141" i="1" s="1"/>
  <c r="M91" i="1"/>
  <c r="M117" i="1"/>
  <c r="M388" i="1"/>
  <c r="M292" i="1"/>
  <c r="M43" i="1"/>
  <c r="M47" i="1"/>
  <c r="M315" i="1"/>
  <c r="I315" i="1" s="1"/>
  <c r="M175" i="1"/>
  <c r="I175" i="1" s="1"/>
  <c r="M286" i="1"/>
  <c r="M152" i="1"/>
  <c r="M280" i="1"/>
  <c r="M262" i="1"/>
  <c r="M200" i="1"/>
  <c r="M311" i="1"/>
  <c r="M67" i="1"/>
  <c r="I67" i="1" s="1"/>
  <c r="M379" i="1"/>
  <c r="I379" i="1" s="1"/>
  <c r="M401" i="1"/>
  <c r="M289" i="1"/>
  <c r="M390" i="1"/>
  <c r="M321" i="1"/>
  <c r="M127" i="1"/>
  <c r="M284" i="1"/>
  <c r="M45" i="1"/>
  <c r="I45" i="1" s="1"/>
  <c r="M308" i="1"/>
  <c r="I308" i="1" s="1"/>
  <c r="M180" i="1"/>
  <c r="M182" i="1"/>
  <c r="M257" i="1"/>
  <c r="M352" i="1"/>
  <c r="M281" i="1"/>
  <c r="M296" i="1"/>
  <c r="M64" i="1"/>
  <c r="I64" i="1" s="1"/>
  <c r="M26" i="1"/>
  <c r="I26" i="1" s="1"/>
  <c r="M254" i="1"/>
  <c r="M203" i="1"/>
  <c r="M42" i="1"/>
  <c r="M108" i="1"/>
  <c r="M133" i="1"/>
  <c r="M298" i="1"/>
  <c r="M206" i="1"/>
  <c r="I206" i="1" s="1"/>
  <c r="M146" i="1"/>
  <c r="I146" i="1" s="1"/>
  <c r="M187" i="1"/>
  <c r="M366" i="1"/>
  <c r="M263" i="1"/>
  <c r="M416" i="1"/>
  <c r="M360" i="1"/>
  <c r="M221" i="1"/>
  <c r="M278" i="1"/>
  <c r="I278" i="1" s="1"/>
  <c r="M382" i="1"/>
  <c r="I382" i="1" s="1"/>
  <c r="M391" i="1"/>
  <c r="M305" i="1"/>
  <c r="M25" i="1"/>
  <c r="M208" i="1"/>
  <c r="M320" i="1"/>
  <c r="M172" i="1"/>
  <c r="M7" i="1"/>
  <c r="I7" i="1" s="1"/>
  <c r="M24" i="1"/>
  <c r="I24" i="1" s="1"/>
  <c r="M374" i="1"/>
  <c r="M105" i="1"/>
  <c r="M191" i="1"/>
  <c r="M33" i="1"/>
  <c r="M83" i="1"/>
  <c r="M57" i="1"/>
  <c r="M316" i="1"/>
  <c r="I316" i="1" s="1"/>
  <c r="M420" i="1"/>
  <c r="I420" i="1" s="1"/>
  <c r="M147" i="1"/>
  <c r="M228" i="1"/>
  <c r="M377" i="1"/>
  <c r="M381" i="1"/>
  <c r="M198" i="1"/>
  <c r="M173" i="1"/>
  <c r="M192" i="1"/>
  <c r="I192" i="1" s="1"/>
  <c r="M242" i="1"/>
  <c r="I242" i="1" s="1"/>
  <c r="M38" i="1"/>
  <c r="M129" i="1"/>
  <c r="M18" i="1"/>
  <c r="M220" i="1"/>
  <c r="M205" i="1"/>
  <c r="M222" i="1"/>
  <c r="M102" i="1"/>
  <c r="I102" i="1" s="1"/>
  <c r="M160" i="1"/>
  <c r="I160" i="1" s="1"/>
  <c r="M306" i="1"/>
  <c r="M177" i="1"/>
  <c r="M241" i="1"/>
  <c r="M351" i="1"/>
  <c r="M115" i="1"/>
  <c r="M260" i="1"/>
  <c r="M405" i="1"/>
  <c r="I405" i="1" s="1"/>
  <c r="M427" i="1"/>
  <c r="I427" i="1" s="1"/>
  <c r="M71" i="1"/>
  <c r="M323" i="1"/>
  <c r="M303" i="1"/>
  <c r="M139" i="1"/>
  <c r="M295" i="1"/>
  <c r="M68" i="1"/>
  <c r="M128" i="1"/>
  <c r="I128" i="1" s="1"/>
  <c r="M3" i="1"/>
  <c r="I3" i="1" s="1"/>
  <c r="M406" i="1"/>
  <c r="M418" i="1"/>
  <c r="M299" i="1"/>
  <c r="M19" i="1"/>
  <c r="M375" i="1"/>
  <c r="M78" i="1"/>
  <c r="M371" i="1"/>
  <c r="I371" i="1" s="1"/>
  <c r="M244" i="1"/>
  <c r="I244" i="1" s="1"/>
  <c r="M240" i="1"/>
  <c r="M153" i="1"/>
  <c r="M384" i="1"/>
  <c r="M53" i="1"/>
  <c r="M207" i="1"/>
  <c r="M109" i="1"/>
  <c r="M275" i="1"/>
  <c r="I275" i="1" s="1"/>
  <c r="M364" i="1"/>
  <c r="I364" i="1" s="1"/>
  <c r="M94" i="1"/>
  <c r="M407" i="1"/>
  <c r="M6" i="1"/>
  <c r="M426" i="1"/>
  <c r="M372" i="1"/>
  <c r="M233" i="1"/>
  <c r="M15" i="1"/>
  <c r="I15" i="1" s="1"/>
  <c r="M2" i="1"/>
  <c r="M60" i="1"/>
  <c r="M290" i="1"/>
  <c r="M62" i="1"/>
  <c r="M282" i="1"/>
  <c r="M250" i="1"/>
  <c r="M190" i="1"/>
  <c r="M185" i="1"/>
  <c r="I185" i="1" s="1"/>
  <c r="M93" i="1"/>
  <c r="I93" i="1" s="1"/>
  <c r="M12" i="1"/>
  <c r="M98" i="1"/>
  <c r="M294" i="1"/>
  <c r="M258" i="1"/>
  <c r="M118" i="1"/>
  <c r="M23" i="1"/>
  <c r="M246" i="1"/>
  <c r="I246" i="1" s="1"/>
  <c r="M212" i="1"/>
  <c r="I212" i="1" s="1"/>
  <c r="M231" i="1"/>
  <c r="M188" i="1"/>
  <c r="M223" i="1"/>
  <c r="M386" i="1"/>
  <c r="M86" i="1"/>
  <c r="M63" i="1"/>
  <c r="M226" i="1"/>
  <c r="I226" i="1" s="1"/>
  <c r="M319" i="1"/>
  <c r="I319" i="1" s="1"/>
  <c r="M297" i="1"/>
  <c r="M73" i="1"/>
  <c r="M259" i="1"/>
  <c r="M224" i="1"/>
  <c r="M423" i="1"/>
  <c r="M373" i="1"/>
  <c r="M425" i="1"/>
  <c r="I425" i="1" s="1"/>
  <c r="M249" i="1"/>
  <c r="I249" i="1" s="1"/>
  <c r="M232" i="1"/>
  <c r="M125" i="1"/>
  <c r="M162" i="1"/>
  <c r="M189" i="1"/>
  <c r="M88" i="1"/>
  <c r="M398" i="1"/>
  <c r="M402" i="1"/>
  <c r="I402" i="1" s="1"/>
  <c r="M392" i="1"/>
  <c r="I392" i="1" s="1"/>
  <c r="M276" i="1"/>
  <c r="M272" i="1"/>
  <c r="M385" i="1"/>
  <c r="M40" i="1"/>
  <c r="M69" i="1"/>
  <c r="M269" i="1"/>
  <c r="M369" i="1"/>
  <c r="I369" i="1" s="1"/>
  <c r="M65" i="1"/>
  <c r="I65" i="1" s="1"/>
  <c r="M154" i="1"/>
  <c r="M167" i="1"/>
  <c r="M424" i="1"/>
  <c r="M163" i="1"/>
  <c r="M54" i="1"/>
  <c r="M230" i="1"/>
  <c r="M345" i="1"/>
  <c r="I345" i="1" s="1"/>
  <c r="M20" i="1"/>
  <c r="I20" i="1" s="1"/>
  <c r="M104" i="1"/>
  <c r="M380" i="1"/>
  <c r="M421" i="1"/>
  <c r="M103" i="1"/>
  <c r="M359" i="1"/>
  <c r="M343" i="1"/>
  <c r="M58" i="1"/>
  <c r="I58" i="1" s="1"/>
  <c r="M255" i="1"/>
  <c r="I255" i="1" s="1"/>
  <c r="M140" i="1"/>
  <c r="M341" i="1"/>
  <c r="M136" i="1"/>
  <c r="M16" i="1"/>
  <c r="M395" i="1"/>
  <c r="M268" i="1"/>
  <c r="M318" i="1"/>
  <c r="I318" i="1" s="1"/>
  <c r="M411" i="1"/>
  <c r="I411" i="1" s="1"/>
  <c r="M225" i="1"/>
  <c r="M195" i="1"/>
  <c r="M274" i="1"/>
  <c r="M332" i="1"/>
  <c r="M17" i="1"/>
  <c r="M51" i="1"/>
  <c r="M137" i="1"/>
  <c r="I137" i="1" s="1"/>
  <c r="M132" i="1"/>
  <c r="I132" i="1" s="1"/>
  <c r="M36" i="1"/>
  <c r="M329" i="1"/>
  <c r="M156" i="1"/>
  <c r="M138" i="1"/>
  <c r="M155" i="1"/>
  <c r="M166" i="1"/>
  <c r="M84" i="1"/>
  <c r="I84" i="1" s="1"/>
  <c r="M124" i="1"/>
  <c r="I124" i="1" s="1"/>
  <c r="M288" i="1"/>
  <c r="M13" i="1"/>
  <c r="M279" i="1"/>
  <c r="M35" i="1"/>
  <c r="M350" i="1"/>
  <c r="M111" i="1"/>
  <c r="M348" i="1"/>
  <c r="I348" i="1" s="1"/>
  <c r="M52" i="1"/>
  <c r="I52" i="1" s="1"/>
  <c r="M131" i="1"/>
  <c r="M337" i="1"/>
  <c r="M419" i="1"/>
  <c r="M393" i="1"/>
  <c r="M293" i="1"/>
  <c r="M287" i="1"/>
  <c r="M100" i="1"/>
  <c r="I100" i="1" s="1"/>
  <c r="M389" i="1"/>
  <c r="I389" i="1" s="1"/>
  <c r="M184" i="1"/>
  <c r="M302" i="1"/>
  <c r="M342" i="1"/>
  <c r="M31" i="1"/>
  <c r="M338" i="1"/>
  <c r="M236" i="1"/>
  <c r="M356" i="1"/>
  <c r="I356" i="1" s="1"/>
  <c r="M239" i="1"/>
  <c r="I239" i="1" s="1"/>
  <c r="M22" i="1"/>
  <c r="M114" i="1"/>
  <c r="M96" i="1"/>
  <c r="M413" i="1"/>
  <c r="M271" i="1"/>
  <c r="M169" i="1"/>
  <c r="M56" i="1"/>
  <c r="I56" i="1" s="1"/>
  <c r="M186" i="1"/>
  <c r="I186" i="1" s="1"/>
  <c r="M174" i="1"/>
  <c r="M234" i="1"/>
  <c r="M412" i="1"/>
  <c r="M179" i="1"/>
  <c r="M270" i="1"/>
  <c r="M340" i="1"/>
  <c r="M252" i="1"/>
  <c r="I252" i="1" s="1"/>
  <c r="M66" i="1"/>
  <c r="I66" i="1" s="1"/>
  <c r="M199" i="1"/>
  <c r="M314" i="1"/>
  <c r="M5" i="1"/>
  <c r="M130" i="1"/>
  <c r="M181" i="1"/>
  <c r="M41" i="1"/>
  <c r="M251" i="1"/>
  <c r="I251" i="1" s="1"/>
  <c r="M14" i="1"/>
  <c r="I14" i="1" s="1"/>
  <c r="M335" i="1"/>
  <c r="M97" i="1"/>
  <c r="M243" i="1"/>
  <c r="M168" i="1"/>
  <c r="M253" i="1"/>
  <c r="M110" i="1"/>
  <c r="M313" i="1"/>
  <c r="I313" i="1" s="1"/>
  <c r="M37" i="1"/>
  <c r="I37" i="1" s="1"/>
  <c r="M72" i="1"/>
  <c r="M410" i="1"/>
  <c r="M165" i="1"/>
  <c r="M34" i="1"/>
  <c r="M214" i="1"/>
  <c r="M358" i="1"/>
  <c r="M99" i="1"/>
  <c r="I99" i="1" s="1"/>
  <c r="M107" i="1"/>
  <c r="I107" i="1" s="1"/>
  <c r="M327" i="1"/>
  <c r="M347" i="1"/>
  <c r="M312" i="1"/>
  <c r="M334" i="1"/>
  <c r="M196" i="1"/>
  <c r="M245" i="1"/>
  <c r="M213" i="1"/>
  <c r="I213" i="1" s="1"/>
  <c r="M399" i="1"/>
  <c r="I399" i="1" s="1"/>
  <c r="M310" i="1"/>
  <c r="M176" i="1"/>
  <c r="M87" i="1"/>
  <c r="M77" i="1"/>
  <c r="M48" i="1"/>
  <c r="M85" i="1"/>
  <c r="M159" i="1"/>
  <c r="I159" i="1" s="1"/>
  <c r="M333" i="1"/>
  <c r="I333" i="1" s="1"/>
  <c r="M92" i="1"/>
  <c r="M151" i="1"/>
  <c r="M59" i="1"/>
  <c r="M183" i="1"/>
  <c r="M8" i="1"/>
  <c r="M95" i="1"/>
  <c r="M74" i="1"/>
  <c r="I74" i="1" s="1"/>
  <c r="M330" i="1"/>
  <c r="I330" i="1" s="1"/>
  <c r="M135" i="1"/>
  <c r="M75" i="1"/>
  <c r="M39" i="1"/>
  <c r="M237" i="1"/>
  <c r="M403" i="1"/>
  <c r="M148" i="1"/>
  <c r="M248" i="1"/>
  <c r="I248" i="1" s="1"/>
  <c r="M161" i="1"/>
  <c r="I161" i="1" s="1"/>
  <c r="M309" i="1"/>
  <c r="M229" i="1"/>
  <c r="M307" i="1"/>
  <c r="M193" i="1"/>
  <c r="M394" i="1"/>
  <c r="M210" i="1"/>
  <c r="M113" i="1"/>
  <c r="I113" i="1" s="1"/>
  <c r="M414" i="1"/>
  <c r="I414" i="1" s="1"/>
  <c r="M171" i="1"/>
  <c r="M149" i="1"/>
  <c r="M376" i="1"/>
  <c r="M82" i="1"/>
  <c r="M145" i="1"/>
  <c r="M300" i="1"/>
  <c r="M10" i="1"/>
  <c r="I10" i="1" s="1"/>
  <c r="M32" i="1"/>
  <c r="I32" i="1" s="1"/>
  <c r="M357" i="1"/>
  <c r="M417" i="1"/>
  <c r="M247" i="1"/>
  <c r="M344" i="1"/>
  <c r="M397" i="1"/>
  <c r="M4" i="1"/>
  <c r="M164" i="1"/>
  <c r="I164" i="1" s="1"/>
  <c r="M409" i="1"/>
  <c r="I409" i="1" s="1"/>
  <c r="M325" i="1"/>
  <c r="M194" i="1"/>
  <c r="M301" i="1"/>
  <c r="M121" i="1"/>
  <c r="M267" i="1"/>
  <c r="M150" i="1"/>
  <c r="M304" i="1"/>
  <c r="I304" i="1" s="1"/>
  <c r="M46" i="1"/>
  <c r="I46" i="1" s="1"/>
  <c r="M362" i="1"/>
  <c r="M126" i="1"/>
  <c r="M80" i="1"/>
  <c r="M331" i="1"/>
  <c r="M370" i="1"/>
  <c r="M142" i="1"/>
  <c r="M368" i="1"/>
  <c r="I368" i="1" s="1"/>
  <c r="M336" i="1"/>
  <c r="I336" i="1" s="1"/>
  <c r="M422" i="1"/>
  <c r="M415" i="1"/>
  <c r="M44" i="1"/>
  <c r="M227" i="1"/>
  <c r="M202" i="1"/>
  <c r="M112" i="1"/>
  <c r="M365" i="1"/>
  <c r="I365" i="1" s="1"/>
  <c r="M21" i="1"/>
  <c r="I21" i="1" s="1"/>
  <c r="M363" i="1"/>
  <c r="M277" i="1"/>
  <c r="K144" i="1"/>
  <c r="K324" i="1"/>
  <c r="K79" i="1"/>
  <c r="K55" i="1"/>
  <c r="K339" i="1"/>
  <c r="K27" i="1"/>
  <c r="K322" i="1"/>
  <c r="K28" i="1"/>
  <c r="K197" i="1"/>
  <c r="K218" i="1"/>
  <c r="K217" i="1"/>
  <c r="K349" i="1"/>
  <c r="K157" i="1"/>
  <c r="K367" i="1"/>
  <c r="K170" i="1"/>
  <c r="K238" i="1"/>
  <c r="K134" i="1"/>
  <c r="K400" i="1"/>
  <c r="K354" i="1"/>
  <c r="K408" i="1"/>
  <c r="K328" i="1"/>
  <c r="K81" i="1"/>
  <c r="K285" i="1"/>
  <c r="K387" i="1"/>
  <c r="K235" i="1"/>
  <c r="K204" i="1"/>
  <c r="K404" i="1"/>
  <c r="K89" i="1"/>
  <c r="K291" i="1"/>
  <c r="K256" i="1"/>
  <c r="K116" i="1"/>
  <c r="K122" i="1"/>
  <c r="K61" i="1"/>
  <c r="K261" i="1"/>
  <c r="K50" i="1"/>
  <c r="K29" i="1"/>
  <c r="K396" i="1"/>
  <c r="K355" i="1"/>
  <c r="K30" i="1"/>
  <c r="K158" i="1"/>
  <c r="K219" i="1"/>
  <c r="K76" i="1"/>
  <c r="K70" i="1"/>
  <c r="K106" i="1"/>
  <c r="K383" i="1"/>
  <c r="K216" i="1"/>
  <c r="K273" i="1"/>
  <c r="K265" i="1"/>
  <c r="K120" i="1"/>
  <c r="K119" i="1"/>
  <c r="K317" i="1"/>
  <c r="K215" i="1"/>
  <c r="K283" i="1"/>
  <c r="K378" i="1"/>
  <c r="K9" i="1"/>
  <c r="K49" i="1"/>
  <c r="K361" i="1"/>
  <c r="K264" i="1"/>
  <c r="K209" i="1"/>
  <c r="K266" i="1"/>
  <c r="K353" i="1"/>
  <c r="K11" i="1"/>
  <c r="K123" i="1"/>
  <c r="K101" i="1"/>
  <c r="K326" i="1"/>
  <c r="K346" i="1"/>
  <c r="K201" i="1"/>
  <c r="K143" i="1"/>
  <c r="K90" i="1"/>
  <c r="K178" i="1"/>
  <c r="K211" i="1"/>
  <c r="K141" i="1"/>
  <c r="K91" i="1"/>
  <c r="K117" i="1"/>
  <c r="K388" i="1"/>
  <c r="K292" i="1"/>
  <c r="K43" i="1"/>
  <c r="K47" i="1"/>
  <c r="K315" i="1"/>
  <c r="K175" i="1"/>
  <c r="K286" i="1"/>
  <c r="K152" i="1"/>
  <c r="K280" i="1"/>
  <c r="K262" i="1"/>
  <c r="K200" i="1"/>
  <c r="K311" i="1"/>
  <c r="K67" i="1"/>
  <c r="K379" i="1"/>
  <c r="K401" i="1"/>
  <c r="K289" i="1"/>
  <c r="K390" i="1"/>
  <c r="K321" i="1"/>
  <c r="K127" i="1"/>
  <c r="K284" i="1"/>
  <c r="K45" i="1"/>
  <c r="K308" i="1"/>
  <c r="K180" i="1"/>
  <c r="K182" i="1"/>
  <c r="K257" i="1"/>
  <c r="K352" i="1"/>
  <c r="K281" i="1"/>
  <c r="K296" i="1"/>
  <c r="K64" i="1"/>
  <c r="K26" i="1"/>
  <c r="K254" i="1"/>
  <c r="K203" i="1"/>
  <c r="K42" i="1"/>
  <c r="K108" i="1"/>
  <c r="K133" i="1"/>
  <c r="K298" i="1"/>
  <c r="K206" i="1"/>
  <c r="K146" i="1"/>
  <c r="K187" i="1"/>
  <c r="K366" i="1"/>
  <c r="K263" i="1"/>
  <c r="K416" i="1"/>
  <c r="K360" i="1"/>
  <c r="K221" i="1"/>
  <c r="K278" i="1"/>
  <c r="K382" i="1"/>
  <c r="K391" i="1"/>
  <c r="K305" i="1"/>
  <c r="K25" i="1"/>
  <c r="K208" i="1"/>
  <c r="K320" i="1"/>
  <c r="K172" i="1"/>
  <c r="K7" i="1"/>
  <c r="K24" i="1"/>
  <c r="K374" i="1"/>
  <c r="K105" i="1"/>
  <c r="K191" i="1"/>
  <c r="K33" i="1"/>
  <c r="K83" i="1"/>
  <c r="K57" i="1"/>
  <c r="K316" i="1"/>
  <c r="K420" i="1"/>
  <c r="K147" i="1"/>
  <c r="K228" i="1"/>
  <c r="K377" i="1"/>
  <c r="K381" i="1"/>
  <c r="K198" i="1"/>
  <c r="K173" i="1"/>
  <c r="K192" i="1"/>
  <c r="K242" i="1"/>
  <c r="K38" i="1"/>
  <c r="K129" i="1"/>
  <c r="K18" i="1"/>
  <c r="K220" i="1"/>
  <c r="K205" i="1"/>
  <c r="K222" i="1"/>
  <c r="K102" i="1"/>
  <c r="K160" i="1"/>
  <c r="K306" i="1"/>
  <c r="K177" i="1"/>
  <c r="K241" i="1"/>
  <c r="K351" i="1"/>
  <c r="K115" i="1"/>
  <c r="K260" i="1"/>
  <c r="K405" i="1"/>
  <c r="K427" i="1"/>
  <c r="K71" i="1"/>
  <c r="K323" i="1"/>
  <c r="K303" i="1"/>
  <c r="K139" i="1"/>
  <c r="K295" i="1"/>
  <c r="K68" i="1"/>
  <c r="K128" i="1"/>
  <c r="K3" i="1"/>
  <c r="K406" i="1"/>
  <c r="K418" i="1"/>
  <c r="K299" i="1"/>
  <c r="K19" i="1"/>
  <c r="K375" i="1"/>
  <c r="K78" i="1"/>
  <c r="K371" i="1"/>
  <c r="K244" i="1"/>
  <c r="K240" i="1"/>
  <c r="K153" i="1"/>
  <c r="K384" i="1"/>
  <c r="K53" i="1"/>
  <c r="K207" i="1"/>
  <c r="K109" i="1"/>
  <c r="K275" i="1"/>
  <c r="K364" i="1"/>
  <c r="K94" i="1"/>
  <c r="K407" i="1"/>
  <c r="K6" i="1"/>
  <c r="K426" i="1"/>
  <c r="K372" i="1"/>
  <c r="K233" i="1"/>
  <c r="K15" i="1"/>
  <c r="K2" i="1"/>
  <c r="K60" i="1"/>
  <c r="K290" i="1"/>
  <c r="K62" i="1"/>
  <c r="K282" i="1"/>
  <c r="K250" i="1"/>
  <c r="K190" i="1"/>
  <c r="K185" i="1"/>
  <c r="K93" i="1"/>
  <c r="K12" i="1"/>
  <c r="K98" i="1"/>
  <c r="K294" i="1"/>
  <c r="K258" i="1"/>
  <c r="K118" i="1"/>
  <c r="K23" i="1"/>
  <c r="K246" i="1"/>
  <c r="K212" i="1"/>
  <c r="K231" i="1"/>
  <c r="K188" i="1"/>
  <c r="K223" i="1"/>
  <c r="K386" i="1"/>
  <c r="K86" i="1"/>
  <c r="K63" i="1"/>
  <c r="K226" i="1"/>
  <c r="K319" i="1"/>
  <c r="K297" i="1"/>
  <c r="K73" i="1"/>
  <c r="K259" i="1"/>
  <c r="K224" i="1"/>
  <c r="K423" i="1"/>
  <c r="K373" i="1"/>
  <c r="K425" i="1"/>
  <c r="K249" i="1"/>
  <c r="K232" i="1"/>
  <c r="K125" i="1"/>
  <c r="K162" i="1"/>
  <c r="K189" i="1"/>
  <c r="K88" i="1"/>
  <c r="K398" i="1"/>
  <c r="K402" i="1"/>
  <c r="K392" i="1"/>
  <c r="K276" i="1"/>
  <c r="K272" i="1"/>
  <c r="K385" i="1"/>
  <c r="K40" i="1"/>
  <c r="K69" i="1"/>
  <c r="K269" i="1"/>
  <c r="K369" i="1"/>
  <c r="K65" i="1"/>
  <c r="K154" i="1"/>
  <c r="K167" i="1"/>
  <c r="K424" i="1"/>
  <c r="K163" i="1"/>
  <c r="K54" i="1"/>
  <c r="K230" i="1"/>
  <c r="K345" i="1"/>
  <c r="K20" i="1"/>
  <c r="K104" i="1"/>
  <c r="K380" i="1"/>
  <c r="K421" i="1"/>
  <c r="K103" i="1"/>
  <c r="K359" i="1"/>
  <c r="K343" i="1"/>
  <c r="K58" i="1"/>
  <c r="K255" i="1"/>
  <c r="K140" i="1"/>
  <c r="K341" i="1"/>
  <c r="K136" i="1"/>
  <c r="K16" i="1"/>
  <c r="K395" i="1"/>
  <c r="K268" i="1"/>
  <c r="K318" i="1"/>
  <c r="K411" i="1"/>
  <c r="K225" i="1"/>
  <c r="K195" i="1"/>
  <c r="K274" i="1"/>
  <c r="K332" i="1"/>
  <c r="K17" i="1"/>
  <c r="K51" i="1"/>
  <c r="K137" i="1"/>
  <c r="K132" i="1"/>
  <c r="K36" i="1"/>
  <c r="K329" i="1"/>
  <c r="K156" i="1"/>
  <c r="K138" i="1"/>
  <c r="K155" i="1"/>
  <c r="K166" i="1"/>
  <c r="K84" i="1"/>
  <c r="K124" i="1"/>
  <c r="K288" i="1"/>
  <c r="K13" i="1"/>
  <c r="K279" i="1"/>
  <c r="K35" i="1"/>
  <c r="K350" i="1"/>
  <c r="K111" i="1"/>
  <c r="K348" i="1"/>
  <c r="K52" i="1"/>
  <c r="K131" i="1"/>
  <c r="K337" i="1"/>
  <c r="K419" i="1"/>
  <c r="K393" i="1"/>
  <c r="K293" i="1"/>
  <c r="K287" i="1"/>
  <c r="K100" i="1"/>
  <c r="K389" i="1"/>
  <c r="K184" i="1"/>
  <c r="K302" i="1"/>
  <c r="K342" i="1"/>
  <c r="K31" i="1"/>
  <c r="K338" i="1"/>
  <c r="K236" i="1"/>
  <c r="K356" i="1"/>
  <c r="K239" i="1"/>
  <c r="K22" i="1"/>
  <c r="K114" i="1"/>
  <c r="K96" i="1"/>
  <c r="K413" i="1"/>
  <c r="K271" i="1"/>
  <c r="K169" i="1"/>
  <c r="K56" i="1"/>
  <c r="K186" i="1"/>
  <c r="K174" i="1"/>
  <c r="K234" i="1"/>
  <c r="K412" i="1"/>
  <c r="K179" i="1"/>
  <c r="K270" i="1"/>
  <c r="K340" i="1"/>
  <c r="K252" i="1"/>
  <c r="K66" i="1"/>
  <c r="K199" i="1"/>
  <c r="K314" i="1"/>
  <c r="K5" i="1"/>
  <c r="K130" i="1"/>
  <c r="K181" i="1"/>
  <c r="K41" i="1"/>
  <c r="K251" i="1"/>
  <c r="K14" i="1"/>
  <c r="K335" i="1"/>
  <c r="K97" i="1"/>
  <c r="K243" i="1"/>
  <c r="K168" i="1"/>
  <c r="K253" i="1"/>
  <c r="K110" i="1"/>
  <c r="K313" i="1"/>
  <c r="K37" i="1"/>
  <c r="K72" i="1"/>
  <c r="K410" i="1"/>
  <c r="K165" i="1"/>
  <c r="K34" i="1"/>
  <c r="K214" i="1"/>
  <c r="K358" i="1"/>
  <c r="K99" i="1"/>
  <c r="K107" i="1"/>
  <c r="K327" i="1"/>
  <c r="K347" i="1"/>
  <c r="K312" i="1"/>
  <c r="K334" i="1"/>
  <c r="K196" i="1"/>
  <c r="K245" i="1"/>
  <c r="K213" i="1"/>
  <c r="K399" i="1"/>
  <c r="K310" i="1"/>
  <c r="K176" i="1"/>
  <c r="K87" i="1"/>
  <c r="K77" i="1"/>
  <c r="K48" i="1"/>
  <c r="K85" i="1"/>
  <c r="K159" i="1"/>
  <c r="K333" i="1"/>
  <c r="K92" i="1"/>
  <c r="K151" i="1"/>
  <c r="K59" i="1"/>
  <c r="K183" i="1"/>
  <c r="K8" i="1"/>
  <c r="K95" i="1"/>
  <c r="K74" i="1"/>
  <c r="K330" i="1"/>
  <c r="K135" i="1"/>
  <c r="K75" i="1"/>
  <c r="K39" i="1"/>
  <c r="K237" i="1"/>
  <c r="K403" i="1"/>
  <c r="K148" i="1"/>
  <c r="K248" i="1"/>
  <c r="K161" i="1"/>
  <c r="K309" i="1"/>
  <c r="K229" i="1"/>
  <c r="K307" i="1"/>
  <c r="K193" i="1"/>
  <c r="K394" i="1"/>
  <c r="K210" i="1"/>
  <c r="K113" i="1"/>
  <c r="K414" i="1"/>
  <c r="K171" i="1"/>
  <c r="K149" i="1"/>
  <c r="K376" i="1"/>
  <c r="K82" i="1"/>
  <c r="K145" i="1"/>
  <c r="K300" i="1"/>
  <c r="K10" i="1"/>
  <c r="K32" i="1"/>
  <c r="K357" i="1"/>
  <c r="K417" i="1"/>
  <c r="K247" i="1"/>
  <c r="K344" i="1"/>
  <c r="K397" i="1"/>
  <c r="K4" i="1"/>
  <c r="K164" i="1"/>
  <c r="K409" i="1"/>
  <c r="K325" i="1"/>
  <c r="K194" i="1"/>
  <c r="K301" i="1"/>
  <c r="K121" i="1"/>
  <c r="K267" i="1"/>
  <c r="K150" i="1"/>
  <c r="K304" i="1"/>
  <c r="K46" i="1"/>
  <c r="K362" i="1"/>
  <c r="K126" i="1"/>
  <c r="K80" i="1"/>
  <c r="K331" i="1"/>
  <c r="K370" i="1"/>
  <c r="K142" i="1"/>
  <c r="K368" i="1"/>
  <c r="K336" i="1"/>
  <c r="K422" i="1"/>
  <c r="K415" i="1"/>
  <c r="K44" i="1"/>
  <c r="K227" i="1"/>
  <c r="K202" i="1"/>
  <c r="K112" i="1"/>
  <c r="K365" i="1"/>
  <c r="K21" i="1"/>
  <c r="K363" i="1"/>
  <c r="K277" i="1"/>
  <c r="I121" i="1" l="1"/>
  <c r="I193" i="1"/>
  <c r="I77" i="1"/>
  <c r="I168" i="1"/>
  <c r="I413" i="1"/>
  <c r="I35" i="1"/>
  <c r="I16" i="1"/>
  <c r="I40" i="1"/>
  <c r="I386" i="1"/>
  <c r="I426" i="1"/>
  <c r="I139" i="1"/>
  <c r="I381" i="1"/>
  <c r="I416" i="1"/>
  <c r="I352" i="1"/>
  <c r="I262" i="1"/>
  <c r="I266" i="1"/>
  <c r="I29" i="1"/>
  <c r="I349" i="1"/>
  <c r="I363" i="1"/>
  <c r="I422" i="1"/>
  <c r="I362" i="1"/>
  <c r="I325" i="1"/>
  <c r="I357" i="1"/>
  <c r="I171" i="1"/>
  <c r="I309" i="1"/>
  <c r="I135" i="1"/>
  <c r="I92" i="1"/>
  <c r="I310" i="1"/>
  <c r="I327" i="1"/>
  <c r="I72" i="1"/>
  <c r="I335" i="1"/>
  <c r="I199" i="1"/>
  <c r="I174" i="1"/>
  <c r="I22" i="1"/>
  <c r="I184" i="1"/>
  <c r="I131" i="1"/>
  <c r="I288" i="1"/>
  <c r="I36" i="1"/>
  <c r="I225" i="1"/>
  <c r="I140" i="1"/>
  <c r="I104" i="1"/>
  <c r="I154" i="1"/>
  <c r="I276" i="1"/>
  <c r="I232" i="1"/>
  <c r="I297" i="1"/>
  <c r="I231" i="1"/>
  <c r="I12" i="1"/>
  <c r="I60" i="1"/>
  <c r="I94" i="1"/>
  <c r="I240" i="1"/>
  <c r="I406" i="1"/>
  <c r="I71" i="1"/>
  <c r="I306" i="1"/>
  <c r="I38" i="1"/>
  <c r="I147" i="1"/>
  <c r="I374" i="1"/>
  <c r="I391" i="1"/>
  <c r="I187" i="1"/>
  <c r="I254" i="1"/>
  <c r="I180" i="1"/>
  <c r="I401" i="1"/>
  <c r="I286" i="1"/>
  <c r="I91" i="1"/>
  <c r="I326" i="1"/>
  <c r="I361" i="1"/>
  <c r="I120" i="1"/>
  <c r="I219" i="1"/>
  <c r="I61" i="1"/>
  <c r="I235" i="1"/>
  <c r="I134" i="1"/>
  <c r="I197" i="1"/>
  <c r="I144" i="1"/>
  <c r="I112" i="1"/>
  <c r="I142" i="1"/>
  <c r="I150" i="1"/>
  <c r="I4" i="1"/>
  <c r="I300" i="1"/>
  <c r="I210" i="1"/>
  <c r="I148" i="1"/>
  <c r="I95" i="1"/>
  <c r="I85" i="1"/>
  <c r="I245" i="1"/>
  <c r="I358" i="1"/>
  <c r="I110" i="1"/>
  <c r="I41" i="1"/>
  <c r="I340" i="1"/>
  <c r="I169" i="1"/>
  <c r="I236" i="1"/>
  <c r="I287" i="1"/>
  <c r="I111" i="1"/>
  <c r="I166" i="1"/>
  <c r="I51" i="1"/>
  <c r="I268" i="1"/>
  <c r="I343" i="1"/>
  <c r="I230" i="1"/>
  <c r="I269" i="1"/>
  <c r="I398" i="1"/>
  <c r="I373" i="1"/>
  <c r="I63" i="1"/>
  <c r="I23" i="1"/>
  <c r="I190" i="1"/>
  <c r="I233" i="1"/>
  <c r="I109" i="1"/>
  <c r="I78" i="1"/>
  <c r="I68" i="1"/>
  <c r="I260" i="1"/>
  <c r="I222" i="1"/>
  <c r="I173" i="1"/>
  <c r="I57" i="1"/>
  <c r="I172" i="1"/>
  <c r="I221" i="1"/>
  <c r="I298" i="1"/>
  <c r="I296" i="1"/>
  <c r="I284" i="1"/>
  <c r="I311" i="1"/>
  <c r="I47" i="1"/>
  <c r="I178" i="1"/>
  <c r="I11" i="1"/>
  <c r="I378" i="1"/>
  <c r="I216" i="1"/>
  <c r="I355" i="1"/>
  <c r="I256" i="1"/>
  <c r="I81" i="1"/>
  <c r="I367" i="1"/>
  <c r="I27" i="1"/>
  <c r="I202" i="1"/>
  <c r="I370" i="1"/>
  <c r="I267" i="1"/>
  <c r="I397" i="1"/>
  <c r="I145" i="1"/>
  <c r="I394" i="1"/>
  <c r="I403" i="1"/>
  <c r="I8" i="1"/>
  <c r="I48" i="1"/>
  <c r="I196" i="1"/>
  <c r="I214" i="1"/>
  <c r="I253" i="1"/>
  <c r="I181" i="1"/>
  <c r="I270" i="1"/>
  <c r="I271" i="1"/>
  <c r="I338" i="1"/>
  <c r="I293" i="1"/>
  <c r="I350" i="1"/>
  <c r="I155" i="1"/>
  <c r="I17" i="1"/>
  <c r="I395" i="1"/>
  <c r="I359" i="1"/>
  <c r="I54" i="1"/>
  <c r="I69" i="1"/>
  <c r="I88" i="1"/>
  <c r="I423" i="1"/>
  <c r="I86" i="1"/>
  <c r="I118" i="1"/>
  <c r="I250" i="1"/>
  <c r="I372" i="1"/>
  <c r="I207" i="1"/>
  <c r="I375" i="1"/>
  <c r="I295" i="1"/>
  <c r="I115" i="1"/>
  <c r="I205" i="1"/>
  <c r="I198" i="1"/>
  <c r="I83" i="1"/>
  <c r="I320" i="1"/>
  <c r="I360" i="1"/>
  <c r="I133" i="1"/>
  <c r="I281" i="1"/>
  <c r="I127" i="1"/>
  <c r="I200" i="1"/>
  <c r="I43" i="1"/>
  <c r="I90" i="1"/>
  <c r="I353" i="1"/>
  <c r="I283" i="1"/>
  <c r="I383" i="1"/>
  <c r="I396" i="1"/>
  <c r="I291" i="1"/>
  <c r="I328" i="1"/>
  <c r="I157" i="1"/>
  <c r="I339" i="1"/>
  <c r="I227" i="1"/>
  <c r="I344" i="1"/>
  <c r="I237" i="1"/>
  <c r="I334" i="1"/>
  <c r="I130" i="1"/>
  <c r="I31" i="1"/>
  <c r="I138" i="1"/>
  <c r="I103" i="1"/>
  <c r="I189" i="1"/>
  <c r="I258" i="1"/>
  <c r="I19" i="1"/>
  <c r="I220" i="1"/>
  <c r="I208" i="1"/>
  <c r="I321" i="1"/>
  <c r="I143" i="1"/>
  <c r="I106" i="1"/>
  <c r="I408" i="1"/>
  <c r="I44" i="1"/>
  <c r="I80" i="1"/>
  <c r="I301" i="1"/>
  <c r="I247" i="1"/>
  <c r="I376" i="1"/>
  <c r="I307" i="1"/>
  <c r="I39" i="1"/>
  <c r="I59" i="1"/>
  <c r="I87" i="1"/>
  <c r="I312" i="1"/>
  <c r="I165" i="1"/>
  <c r="I243" i="1"/>
  <c r="I5" i="1"/>
  <c r="I412" i="1"/>
  <c r="I96" i="1"/>
  <c r="I342" i="1"/>
  <c r="I419" i="1"/>
  <c r="I279" i="1"/>
  <c r="I156" i="1"/>
  <c r="I274" i="1"/>
  <c r="I136" i="1"/>
  <c r="I421" i="1"/>
  <c r="I424" i="1"/>
  <c r="I385" i="1"/>
  <c r="I162" i="1"/>
  <c r="I259" i="1"/>
  <c r="I223" i="1"/>
  <c r="I294" i="1"/>
  <c r="I62" i="1"/>
  <c r="I6" i="1"/>
  <c r="I384" i="1"/>
  <c r="I299" i="1"/>
  <c r="I303" i="1"/>
  <c r="I241" i="1"/>
  <c r="I18" i="1"/>
  <c r="I377" i="1"/>
  <c r="I191" i="1"/>
  <c r="I25" i="1"/>
  <c r="I263" i="1"/>
  <c r="I42" i="1"/>
  <c r="I257" i="1"/>
  <c r="I390" i="1"/>
  <c r="I280" i="1"/>
  <c r="I388" i="1"/>
  <c r="I201" i="1"/>
  <c r="I209" i="1"/>
  <c r="I317" i="1"/>
  <c r="I70" i="1"/>
  <c r="I50" i="1"/>
  <c r="I404" i="1"/>
  <c r="I354" i="1"/>
  <c r="I217" i="1"/>
  <c r="I79" i="1"/>
  <c r="I331" i="1"/>
  <c r="I82" i="1"/>
  <c r="I183" i="1"/>
  <c r="I34" i="1"/>
  <c r="I179" i="1"/>
  <c r="I393" i="1"/>
  <c r="I332" i="1"/>
  <c r="I163" i="1"/>
  <c r="I224" i="1"/>
  <c r="I282" i="1"/>
  <c r="I53" i="1"/>
  <c r="I351" i="1"/>
  <c r="I33" i="1"/>
  <c r="I108" i="1"/>
  <c r="I292" i="1"/>
  <c r="I215" i="1"/>
  <c r="I89" i="1"/>
  <c r="I55" i="1"/>
  <c r="I277" i="1"/>
  <c r="I415" i="1"/>
  <c r="I126" i="1"/>
  <c r="I194" i="1"/>
  <c r="I417" i="1"/>
  <c r="I149" i="1"/>
  <c r="I229" i="1"/>
  <c r="I75" i="1"/>
  <c r="I151" i="1"/>
  <c r="I176" i="1"/>
  <c r="I347" i="1"/>
  <c r="I410" i="1"/>
  <c r="I97" i="1"/>
  <c r="I314" i="1"/>
  <c r="I234" i="1"/>
  <c r="I114" i="1"/>
  <c r="I302" i="1"/>
  <c r="I337" i="1"/>
  <c r="I13" i="1"/>
  <c r="I329" i="1"/>
  <c r="I195" i="1"/>
  <c r="I341" i="1"/>
  <c r="I380" i="1"/>
  <c r="I167" i="1"/>
  <c r="I272" i="1"/>
  <c r="I125" i="1"/>
  <c r="I73" i="1"/>
  <c r="I188" i="1"/>
  <c r="I98" i="1"/>
  <c r="I290" i="1"/>
  <c r="I407" i="1"/>
  <c r="I153" i="1"/>
  <c r="I418" i="1"/>
  <c r="I323" i="1"/>
  <c r="I177" i="1"/>
  <c r="I129" i="1"/>
  <c r="I228" i="1"/>
  <c r="I105" i="1"/>
  <c r="I305" i="1"/>
  <c r="I366" i="1"/>
  <c r="I203" i="1"/>
  <c r="I182" i="1"/>
  <c r="I289" i="1"/>
  <c r="I152" i="1"/>
  <c r="I117" i="1"/>
  <c r="I346" i="1"/>
  <c r="I264" i="1"/>
  <c r="I119" i="1"/>
  <c r="I76" i="1"/>
  <c r="I261" i="1"/>
  <c r="I204" i="1"/>
  <c r="I400" i="1"/>
  <c r="I218" i="1"/>
  <c r="I324" i="1"/>
  <c r="I2" i="1"/>
  <c r="S20" i="2" l="1"/>
  <c r="R21" i="2"/>
  <c r="T21" i="2"/>
  <c r="T3" i="2" l="1"/>
  <c r="U20" i="2" s="1"/>
  <c r="U19" i="2" l="1"/>
  <c r="U10" i="2"/>
  <c r="U13" i="2"/>
  <c r="U9" i="2"/>
  <c r="U17" i="2"/>
  <c r="U18" i="2"/>
  <c r="U5" i="2"/>
  <c r="U12" i="2"/>
  <c r="U6" i="2"/>
  <c r="U7" i="2"/>
  <c r="U15" i="2"/>
  <c r="U14" i="2"/>
  <c r="U8" i="2"/>
  <c r="U16" i="2"/>
  <c r="U11" i="2"/>
  <c r="T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J35" i="2"/>
  <c r="E42" i="2"/>
  <c r="E13" i="2"/>
  <c r="E41" i="2"/>
  <c r="J32" i="2"/>
  <c r="E20" i="2"/>
  <c r="E38" i="2"/>
  <c r="E9" i="2"/>
  <c r="E47" i="2"/>
  <c r="J27" i="2"/>
  <c r="J10" i="2"/>
  <c r="J4" i="2"/>
  <c r="J16" i="2"/>
  <c r="E6" i="2"/>
  <c r="J3" i="2"/>
  <c r="E46" i="2"/>
  <c r="J36" i="2"/>
  <c r="E8" i="2"/>
  <c r="J19" i="2"/>
  <c r="J37" i="2"/>
  <c r="E34" i="2"/>
  <c r="J18" i="2"/>
  <c r="E33" i="2"/>
  <c r="E11" i="2"/>
  <c r="E43" i="2"/>
  <c r="J15" i="2"/>
  <c r="E16" i="2"/>
  <c r="E25" i="2"/>
  <c r="E29" i="2"/>
  <c r="E15" i="2"/>
  <c r="E30" i="2"/>
  <c r="E51" i="2"/>
  <c r="J21" i="2"/>
  <c r="J28" i="2"/>
  <c r="J30" i="2"/>
  <c r="E40" i="2"/>
  <c r="E48" i="2"/>
  <c r="E23" i="2"/>
  <c r="E17" i="2"/>
  <c r="J23" i="2"/>
  <c r="E19" i="2"/>
  <c r="E26" i="2"/>
  <c r="E18" i="2"/>
  <c r="E50" i="2"/>
  <c r="E52" i="2"/>
  <c r="J14" i="2"/>
  <c r="E32" i="2"/>
  <c r="J43" i="2"/>
  <c r="J38" i="2"/>
  <c r="E39" i="2"/>
  <c r="J13" i="2"/>
  <c r="J5" i="2"/>
  <c r="J7" i="2"/>
  <c r="J29" i="2"/>
  <c r="J42" i="2"/>
  <c r="E4" i="2"/>
  <c r="E27" i="2"/>
  <c r="J22" i="2"/>
  <c r="J6" i="2"/>
  <c r="J25" i="2"/>
  <c r="J8" i="2"/>
  <c r="J24" i="2"/>
  <c r="J31" i="2"/>
  <c r="E44" i="2"/>
  <c r="E22" i="2"/>
  <c r="E5" i="2"/>
  <c r="J44" i="2"/>
  <c r="E21" i="2"/>
  <c r="E35" i="2"/>
  <c r="E36" i="2"/>
  <c r="E7" i="2"/>
  <c r="E3" i="2"/>
  <c r="J39" i="2"/>
  <c r="J9" i="2"/>
  <c r="E49" i="2"/>
  <c r="J26" i="2"/>
  <c r="J11" i="2"/>
  <c r="J33" i="2"/>
  <c r="E24" i="2"/>
  <c r="E31" i="2"/>
  <c r="E54" i="2"/>
  <c r="J12" i="2"/>
  <c r="E37" i="2"/>
  <c r="E12" i="2"/>
  <c r="E10" i="2"/>
  <c r="E53" i="2"/>
  <c r="J34" i="2"/>
  <c r="J41" i="2"/>
  <c r="E14" i="2"/>
  <c r="E45" i="2"/>
  <c r="J17" i="2"/>
  <c r="E28" i="2"/>
  <c r="J40" i="2"/>
  <c r="J20" i="2"/>
  <c r="A1" i="2" l="1"/>
  <c r="B1" i="2" s="1"/>
  <c r="K23" i="2" s="1"/>
  <c r="F34" i="2" l="1"/>
  <c r="F3" i="2"/>
  <c r="P2" i="2"/>
  <c r="U2" i="2" s="1"/>
  <c r="F22" i="2"/>
  <c r="K25" i="2"/>
  <c r="K19" i="2"/>
  <c r="F38" i="2"/>
  <c r="F45" i="2"/>
  <c r="K41" i="2"/>
  <c r="K11" i="2"/>
  <c r="K35" i="2"/>
  <c r="F8" i="2"/>
  <c r="F16" i="2"/>
  <c r="F48" i="2"/>
  <c r="F33" i="2"/>
  <c r="F53" i="2"/>
  <c r="F12" i="2"/>
  <c r="K39" i="2"/>
  <c r="F41" i="2"/>
  <c r="F21" i="2"/>
  <c r="K24" i="2"/>
  <c r="F35" i="2"/>
  <c r="F26" i="2"/>
  <c r="K15" i="2"/>
  <c r="K7" i="2"/>
  <c r="K12" i="2"/>
  <c r="K17" i="2"/>
  <c r="K32" i="2"/>
  <c r="K3" i="2"/>
  <c r="F51" i="2"/>
  <c r="F43" i="2"/>
  <c r="K28" i="2"/>
  <c r="F18" i="2"/>
  <c r="F6" i="2"/>
  <c r="K42" i="2"/>
  <c r="K33" i="2"/>
  <c r="K26" i="2"/>
  <c r="K34" i="2"/>
  <c r="K37" i="2"/>
  <c r="F29" i="2"/>
  <c r="F30" i="2"/>
  <c r="F44" i="2"/>
  <c r="K14" i="2"/>
  <c r="K36" i="2"/>
  <c r="K30" i="2"/>
  <c r="F17" i="2"/>
  <c r="F31" i="2"/>
  <c r="K4" i="2"/>
  <c r="K21" i="2"/>
  <c r="F5" i="2"/>
  <c r="K13" i="2"/>
  <c r="K18" i="2"/>
  <c r="F46" i="2"/>
  <c r="K9" i="2"/>
  <c r="K40" i="2"/>
  <c r="F37" i="2"/>
  <c r="F25" i="2"/>
  <c r="F52" i="2"/>
  <c r="F32" i="2"/>
  <c r="F39" i="2"/>
  <c r="F19" i="2"/>
  <c r="F42" i="2"/>
  <c r="K6" i="2"/>
  <c r="F23" i="2"/>
  <c r="F4" i="2"/>
  <c r="F9" i="2"/>
  <c r="F14" i="2"/>
  <c r="F24" i="2"/>
  <c r="F40" i="2"/>
  <c r="K8" i="2"/>
  <c r="F7" i="2"/>
  <c r="K22" i="2"/>
  <c r="K38" i="2"/>
  <c r="F13" i="2"/>
  <c r="K44" i="2"/>
  <c r="K29" i="2"/>
  <c r="F47" i="2"/>
  <c r="B3" i="2"/>
  <c r="B7" i="2" s="1"/>
  <c r="F10" i="2"/>
  <c r="F49" i="2"/>
  <c r="F50" i="2"/>
  <c r="F20" i="2"/>
  <c r="F11" i="2"/>
  <c r="K31" i="2"/>
  <c r="F27" i="2"/>
  <c r="K10" i="2"/>
  <c r="K16" i="2"/>
  <c r="F36" i="2"/>
  <c r="K20" i="2"/>
  <c r="F28" i="2"/>
  <c r="F54" i="2"/>
  <c r="K27" i="2"/>
  <c r="K5" i="2"/>
  <c r="F15" i="2"/>
  <c r="K43" i="2"/>
  <c r="B12" i="2" l="1"/>
  <c r="B17" i="2"/>
  <c r="B14" i="2"/>
  <c r="B15" i="2"/>
  <c r="Q3" i="2"/>
  <c r="Q14" i="2" s="1"/>
  <c r="B11" i="2"/>
  <c r="B10" i="2"/>
  <c r="B9" i="2"/>
  <c r="B8" i="2"/>
  <c r="B16" i="2"/>
  <c r="B13" i="2"/>
  <c r="Q8" i="2" l="1"/>
  <c r="Q5" i="2"/>
  <c r="Q12" i="2"/>
  <c r="Q7" i="2"/>
  <c r="Q9" i="2"/>
  <c r="Q19" i="2"/>
  <c r="Q16" i="2"/>
  <c r="Q13" i="2"/>
  <c r="Q20" i="2"/>
  <c r="Q10" i="2"/>
  <c r="Q11" i="2"/>
  <c r="Q18" i="2"/>
  <c r="Q17" i="2"/>
  <c r="Q15" i="2"/>
  <c r="B6" i="2"/>
  <c r="B4" i="2" s="1"/>
  <c r="Q6" i="2"/>
  <c r="Q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dvale_000</author>
  </authors>
  <commentList>
    <comment ref="H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3974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2138</t>
        </r>
      </text>
    </comment>
    <comment ref="H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4310</t>
        </r>
      </text>
    </comment>
    <comment ref="H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2111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3964</t>
        </r>
      </text>
    </comment>
    <comment ref="H10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1946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3239</t>
        </r>
      </text>
    </comment>
    <comment ref="H1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1611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343</t>
        </r>
      </text>
    </comment>
    <comment ref="H1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7683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592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Money Gram</t>
        </r>
      </text>
    </comment>
    <comment ref="H17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1491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10815</t>
        </r>
      </text>
    </comment>
    <comment ref="H18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4603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11350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10203</t>
        </r>
      </text>
    </comment>
    <comment ref="H22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6657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5356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6493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873</t>
        </r>
      </text>
    </comment>
    <comment ref="H26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Money Order
24412969361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11349</t>
        </r>
      </text>
    </comment>
    <comment ref="H27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13503</t>
        </r>
      </text>
    </comment>
    <comment ref="H28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5567</t>
        </r>
      </text>
    </comment>
    <comment ref="H30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2177
$400 for Derby
$80 for Masters
</t>
        </r>
      </text>
    </comment>
    <comment ref="H31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9416</t>
        </r>
      </text>
    </comment>
    <comment ref="H32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9853</t>
        </r>
      </text>
    </comment>
    <comment ref="H32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7989</t>
        </r>
      </text>
    </comment>
    <comment ref="H3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1122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4065</t>
        </r>
      </text>
    </comment>
    <comment ref="H40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5054</t>
        </r>
      </text>
    </comment>
    <comment ref="H40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593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0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12054</t>
        </r>
      </text>
    </comment>
    <comment ref="H41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9551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21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2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2279</t>
        </r>
      </text>
    </comment>
    <comment ref="H427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7131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<sst xmlns="http://schemas.openxmlformats.org/spreadsheetml/2006/main" count="9330" uniqueCount="1124">
  <si>
    <t>Participant</t>
  </si>
  <si>
    <t>E-Mail</t>
  </si>
  <si>
    <t>Who collects?</t>
  </si>
  <si>
    <t>How Paying?</t>
  </si>
  <si>
    <t>Paid?</t>
  </si>
  <si>
    <t>$</t>
  </si>
  <si>
    <t>Group A.1</t>
  </si>
  <si>
    <t>Group A.1 $</t>
  </si>
  <si>
    <t>Group A.2</t>
  </si>
  <si>
    <t>Group A.2 $</t>
  </si>
  <si>
    <t>Group B.1</t>
  </si>
  <si>
    <t>Group B.1 $</t>
  </si>
  <si>
    <t>Group B.2</t>
  </si>
  <si>
    <t>Group B.2 $</t>
  </si>
  <si>
    <t>Group C.1</t>
  </si>
  <si>
    <t>Group C.1 $</t>
  </si>
  <si>
    <t>Group C.2</t>
  </si>
  <si>
    <t>Group C.2 $</t>
  </si>
  <si>
    <t>Group C.3</t>
  </si>
  <si>
    <t>Group C.3 $</t>
  </si>
  <si>
    <t>Group D.1</t>
  </si>
  <si>
    <t>Group D.1 $</t>
  </si>
  <si>
    <t>Group D.2</t>
  </si>
  <si>
    <t>Group D.2 $</t>
  </si>
  <si>
    <t>Group D.3</t>
  </si>
  <si>
    <t>Group D.3 $</t>
  </si>
  <si>
    <t>Group E.1</t>
  </si>
  <si>
    <t>Group E.1 $</t>
  </si>
  <si>
    <t>Group E.2</t>
  </si>
  <si>
    <t>Group E.2 $</t>
  </si>
  <si>
    <t>Group F.1</t>
  </si>
  <si>
    <t>Group F.1 $</t>
  </si>
  <si>
    <t>Group F.2</t>
  </si>
  <si>
    <t>Group F.12$</t>
  </si>
  <si>
    <t>Dick Anderson</t>
  </si>
  <si>
    <t>Richard_anderson@dell.com</t>
  </si>
  <si>
    <t>Check</t>
  </si>
  <si>
    <t>Johnson, Dustin</t>
  </si>
  <si>
    <t>McIlroy, Rory</t>
  </si>
  <si>
    <t>Berger, Daniel</t>
  </si>
  <si>
    <t>Haas, Bill</t>
  </si>
  <si>
    <t>Fitzpatrick, Matthew</t>
  </si>
  <si>
    <t>Grillo, Emiliano</t>
  </si>
  <si>
    <t>Rahm, Jon</t>
  </si>
  <si>
    <t>Hadwin, Adam</t>
  </si>
  <si>
    <t>O'Hair, Sean</t>
  </si>
  <si>
    <t>Tanihara, Hideto</t>
  </si>
  <si>
    <t>Cabrera, Angel</t>
  </si>
  <si>
    <t>Couples, Fred</t>
  </si>
  <si>
    <t>Dalke, Brad</t>
  </si>
  <si>
    <t>Luck, Curtis</t>
  </si>
  <si>
    <t>jim@archboldandfather.com</t>
  </si>
  <si>
    <t>Jim Archbold</t>
  </si>
  <si>
    <t>Spieth, Jordan</t>
  </si>
  <si>
    <t>Reed, Patrick</t>
  </si>
  <si>
    <t>Thomas, Justin</t>
  </si>
  <si>
    <t>Leishman, Marc</t>
  </si>
  <si>
    <t>Vegas, Jhonattan</t>
  </si>
  <si>
    <t>Gregory, Scott</t>
  </si>
  <si>
    <t>Player</t>
  </si>
  <si>
    <t>Number selected</t>
  </si>
  <si>
    <t>% of boards</t>
  </si>
  <si>
    <t>Group</t>
  </si>
  <si>
    <t>Pool</t>
  </si>
  <si>
    <t>Day, Jason</t>
  </si>
  <si>
    <t>A</t>
  </si>
  <si>
    <t>An, Byeong-Hun</t>
  </si>
  <si>
    <t>D</t>
  </si>
  <si>
    <t>Fowler, Rickie</t>
  </si>
  <si>
    <t>Cabrera-Bello, Rafael</t>
  </si>
  <si>
    <t>Garcia, Sergio</t>
  </si>
  <si>
    <t>Castro, Roberto</t>
  </si>
  <si>
    <t>Fisher, Ross</t>
  </si>
  <si>
    <t>Boards</t>
  </si>
  <si>
    <t>1st</t>
  </si>
  <si>
    <t>Matsuyama, Hideki</t>
  </si>
  <si>
    <t>Fleetwood, Tommy</t>
  </si>
  <si>
    <t>2nd</t>
  </si>
  <si>
    <t>Place</t>
  </si>
  <si>
    <t>Payout</t>
  </si>
  <si>
    <t>3rd</t>
  </si>
  <si>
    <t>Mickelson, Phil</t>
  </si>
  <si>
    <t>Hahn, James</t>
  </si>
  <si>
    <t>4th</t>
  </si>
  <si>
    <t>Rose, Justin</t>
  </si>
  <si>
    <t>Hoffman, Charley</t>
  </si>
  <si>
    <t>5th</t>
  </si>
  <si>
    <t>Scott, Adam</t>
  </si>
  <si>
    <t>Hughes, Mackenzie</t>
  </si>
  <si>
    <t>6th</t>
  </si>
  <si>
    <t>Hurley, Billy</t>
  </si>
  <si>
    <t>7th</t>
  </si>
  <si>
    <t>Stenson, Henrik</t>
  </si>
  <si>
    <t>Ikeda, Yuta</t>
  </si>
  <si>
    <t>8th</t>
  </si>
  <si>
    <t>Watson, Bubba</t>
  </si>
  <si>
    <t>Kim, Si Woo</t>
  </si>
  <si>
    <t>9th</t>
  </si>
  <si>
    <t>B</t>
  </si>
  <si>
    <t>McGirt, William</t>
  </si>
  <si>
    <t>10th</t>
  </si>
  <si>
    <t>Casey, Paul</t>
  </si>
  <si>
    <t>Adm</t>
  </si>
  <si>
    <t>Dufner, Jason</t>
  </si>
  <si>
    <t>Pampling, Rod</t>
  </si>
  <si>
    <t>Els, Ernie</t>
  </si>
  <si>
    <t>Perez, Pat</t>
  </si>
  <si>
    <t>Furyk, Jim</t>
  </si>
  <si>
    <t>Pieters, Thomas</t>
  </si>
  <si>
    <t>11th</t>
  </si>
  <si>
    <t>Grace, Branden</t>
  </si>
  <si>
    <t>Stuard, Brian</t>
  </si>
  <si>
    <t>12th</t>
  </si>
  <si>
    <t>Sullivan, Andy</t>
  </si>
  <si>
    <t>13th</t>
  </si>
  <si>
    <t>Holmes, J.B.</t>
  </si>
  <si>
    <t>Summerhays, Daniel</t>
  </si>
  <si>
    <t>14th</t>
  </si>
  <si>
    <t>Johnson, Zach</t>
  </si>
  <si>
    <t>Swafford, Hudson</t>
  </si>
  <si>
    <t>15th</t>
  </si>
  <si>
    <t>Knox, Russell</t>
  </si>
  <si>
    <t>Kuchar, Matt</t>
  </si>
  <si>
    <t>TOTAL</t>
  </si>
  <si>
    <t>Moore, Ryan</t>
  </si>
  <si>
    <t>Wang, Jeunghun</t>
  </si>
  <si>
    <t>Na, Kevin</t>
  </si>
  <si>
    <t>Wiesberger, Bernd</t>
  </si>
  <si>
    <t>Oosthuizen, Louis</t>
  </si>
  <si>
    <t>E</t>
  </si>
  <si>
    <t>Schwartzel, Charl</t>
  </si>
  <si>
    <t>Immelman, Trevor</t>
  </si>
  <si>
    <t>Snedeker, Brandt</t>
  </si>
  <si>
    <t>Langer, Bernhard</t>
  </si>
  <si>
    <t>Walker, Jimmy</t>
  </si>
  <si>
    <t>Lyle, Sandy</t>
  </si>
  <si>
    <t>Westwood, Lee</t>
  </si>
  <si>
    <t>Mize, Larry</t>
  </si>
  <si>
    <t>Willett, Danny</t>
  </si>
  <si>
    <t>Olazabal, Jose Maria</t>
  </si>
  <si>
    <t>Chappell, Kevin</t>
  </si>
  <si>
    <t>C</t>
  </si>
  <si>
    <t>O'Meara, Mark</t>
  </si>
  <si>
    <t>Singh, Vijay</t>
  </si>
  <si>
    <t>Weir, Mike</t>
  </si>
  <si>
    <t>Woods, Tiger</t>
  </si>
  <si>
    <t>Kaymer, Martin</t>
  </si>
  <si>
    <t>Woosnam, Ian</t>
  </si>
  <si>
    <t>Kisner, Kevin</t>
  </si>
  <si>
    <t>F</t>
  </si>
  <si>
    <t>Kjeldsen, Soren</t>
  </si>
  <si>
    <t>Gana, Toto</t>
  </si>
  <si>
    <t>Koepka, Brooks</t>
  </si>
  <si>
    <t>Hagestad, Stewart</t>
  </si>
  <si>
    <t>Lowry, Shane</t>
  </si>
  <si>
    <t>Molinari, Francesco</t>
  </si>
  <si>
    <t>Noren, Alex</t>
  </si>
  <si>
    <t>Piercy, Scott</t>
  </si>
  <si>
    <t>Steele, Brendan</t>
  </si>
  <si>
    <t>Stricker, Steve</t>
  </si>
  <si>
    <t>Wood, Chris</t>
  </si>
  <si>
    <t>Woodland, Gary</t>
  </si>
  <si>
    <t>bferrer@cardinalmaterials.com</t>
  </si>
  <si>
    <t>Robert Ferrer</t>
  </si>
  <si>
    <t>Venmo</t>
  </si>
  <si>
    <t>YES</t>
  </si>
  <si>
    <t>proftleeucla@gmail.com</t>
  </si>
  <si>
    <t>Tom Lee</t>
  </si>
  <si>
    <t>johnson.k.her@gmail.com</t>
  </si>
  <si>
    <t>Johnson Her</t>
  </si>
  <si>
    <t>sohara8036@gmail.com</t>
  </si>
  <si>
    <t>O'Hara, Steve 1</t>
  </si>
  <si>
    <t>O'Hara, Steve 2</t>
  </si>
  <si>
    <t>Steve O'Hara</t>
  </si>
  <si>
    <t>Simpson, Webb</t>
  </si>
  <si>
    <t>Paulzine, Ben</t>
  </si>
  <si>
    <t>bpaulz123@yahoo.com</t>
  </si>
  <si>
    <t>Ben Paulzine</t>
  </si>
  <si>
    <t>nfenndog@yahoo.com</t>
  </si>
  <si>
    <t>Nick Fennell</t>
  </si>
  <si>
    <t>Hatton, Tyrell</t>
  </si>
  <si>
    <t>russ@2ndswing.com</t>
  </si>
  <si>
    <t>Higgins, Russ 1</t>
  </si>
  <si>
    <t>Higgins, Russ 2</t>
  </si>
  <si>
    <t>Russ Higgins</t>
  </si>
  <si>
    <t>Perrault@aol.com</t>
  </si>
  <si>
    <t>Perrault, Judy</t>
  </si>
  <si>
    <t>Perrault, Tom</t>
  </si>
  <si>
    <t>Tom Perrault</t>
  </si>
  <si>
    <t>Buell, Dana</t>
  </si>
  <si>
    <t>srasmussen2017@comcast.net</t>
  </si>
  <si>
    <t>Rasmussen, Stephen</t>
  </si>
  <si>
    <t>Stephen Rasmussen</t>
  </si>
  <si>
    <t>jesterized10@gmail.com</t>
  </si>
  <si>
    <t>Jesse Benson</t>
  </si>
  <si>
    <t>Benson, Jesse</t>
  </si>
  <si>
    <t>Dobek, Zach</t>
  </si>
  <si>
    <t>Zach Dobek</t>
  </si>
  <si>
    <t>zdobek@gmail.com</t>
  </si>
  <si>
    <t>alex.massopust@gmail.com</t>
  </si>
  <si>
    <t>Massopust, Alex</t>
  </si>
  <si>
    <t>Alex Massopust</t>
  </si>
  <si>
    <t>mychalkbrooks@gmail.com</t>
  </si>
  <si>
    <t>Brooks, Kasey</t>
  </si>
  <si>
    <t>BDowney@gateway-banking.com</t>
  </si>
  <si>
    <t>Downey, Bruce</t>
  </si>
  <si>
    <t>Bruce Downey</t>
  </si>
  <si>
    <t>jmiddaugh@cfsbd.com</t>
  </si>
  <si>
    <t>Middaugh, Jason 1</t>
  </si>
  <si>
    <t>Middaugh, Jason 2</t>
  </si>
  <si>
    <t>Olson, Dave</t>
  </si>
  <si>
    <t>Middaugh, Dave</t>
  </si>
  <si>
    <t>middaugh@rocketmail.com</t>
  </si>
  <si>
    <t>Jason Middaugh</t>
  </si>
  <si>
    <t>davido@cfsbd.com</t>
  </si>
  <si>
    <t>brian@splino.com</t>
  </si>
  <si>
    <t>Hammel, Brian</t>
  </si>
  <si>
    <t>Brian Hammel</t>
  </si>
  <si>
    <t>chrisperrault22@gmail.com</t>
  </si>
  <si>
    <t>Perrault, Chris</t>
  </si>
  <si>
    <t>Chris Perrault</t>
  </si>
  <si>
    <t>cobra1966@hotmail.com</t>
  </si>
  <si>
    <t>Busching, Steven</t>
  </si>
  <si>
    <t>Steven Busching</t>
  </si>
  <si>
    <t>williams.ts@comcast.net</t>
  </si>
  <si>
    <t>Tom Williams</t>
  </si>
  <si>
    <t>Williams, Tom</t>
  </si>
  <si>
    <t>david.wilkie@hotmail.com</t>
  </si>
  <si>
    <t>Wilkie, David</t>
  </si>
  <si>
    <t>David Wilkie</t>
  </si>
  <si>
    <t>ekellin@horizonsalesinc.com</t>
  </si>
  <si>
    <t>Kellin, Eric</t>
  </si>
  <si>
    <t>Eric Kellin</t>
  </si>
  <si>
    <t>Hoffos, Robin 1</t>
  </si>
  <si>
    <t>Hoffos, Robin 2</t>
  </si>
  <si>
    <t>Hoffos, Robin 3</t>
  </si>
  <si>
    <t>Robin@califsheetmetal.com</t>
  </si>
  <si>
    <t>Robin Hoffos</t>
  </si>
  <si>
    <t>Nakamura, Bruce 1</t>
  </si>
  <si>
    <t>Nakamura, Bruce 2</t>
  </si>
  <si>
    <t>hauser_marc@hotmail.com</t>
  </si>
  <si>
    <t>Hauser, Marc</t>
  </si>
  <si>
    <t>Marc Hauser</t>
  </si>
  <si>
    <t>tmyers209@aol.com</t>
  </si>
  <si>
    <t>Myers, Tim</t>
  </si>
  <si>
    <t>Tim Myers</t>
  </si>
  <si>
    <t>Molter, David</t>
  </si>
  <si>
    <t>dmolter@hotmail.com</t>
  </si>
  <si>
    <t>Snyder, Patrick</t>
  </si>
  <si>
    <t>patrick@logo-wise.com</t>
  </si>
  <si>
    <t>Fitzpatrick, Ron</t>
  </si>
  <si>
    <t>ronfitz@stny.rr.com</t>
  </si>
  <si>
    <t>Mwolber3@hotmail.com</t>
  </si>
  <si>
    <t>Wolber, Mike</t>
  </si>
  <si>
    <t>Mike Wolber</t>
  </si>
  <si>
    <t>joez@metrobrickinc.com</t>
  </si>
  <si>
    <t>Zelenak, Joe</t>
  </si>
  <si>
    <t>Joe Zelenak</t>
  </si>
  <si>
    <t>brucenakamura777@gmail.com</t>
  </si>
  <si>
    <t>Hoffos, Drew 1</t>
  </si>
  <si>
    <t>Hoffos, Drew 2</t>
  </si>
  <si>
    <t>drewhoffos@gmail.com</t>
  </si>
  <si>
    <t>nbjerken12@yahoo.com</t>
  </si>
  <si>
    <t>Bjerken, Nick</t>
  </si>
  <si>
    <t>Nick Bjerken</t>
  </si>
  <si>
    <t>cmorrow@acpros.com</t>
  </si>
  <si>
    <t>Morrow, Chad</t>
  </si>
  <si>
    <t>Chad Morrow</t>
  </si>
  <si>
    <t>erstrey@yahoo.com</t>
  </si>
  <si>
    <t>Strey, Eric</t>
  </si>
  <si>
    <t>Eric Strey</t>
  </si>
  <si>
    <t>jmontbriand@rpmgllc.com</t>
  </si>
  <si>
    <t>Montbriand, Jim</t>
  </si>
  <si>
    <t>Jim Montbriand</t>
  </si>
  <si>
    <t>mniemeyer@rpmgllc.com</t>
  </si>
  <si>
    <t>Niemeyer, Matt</t>
  </si>
  <si>
    <t>Matt Niemeyer</t>
  </si>
  <si>
    <t>cyrusm@sjr.com</t>
  </si>
  <si>
    <t>Mojibi, Cyrus</t>
  </si>
  <si>
    <t>Cyrus Mojibi</t>
  </si>
  <si>
    <t>trishjones@renex.us</t>
  </si>
  <si>
    <t>Jones, Trish</t>
  </si>
  <si>
    <t>Trish Jones</t>
  </si>
  <si>
    <t>tom@renex.us</t>
  </si>
  <si>
    <t>Jones, Tom</t>
  </si>
  <si>
    <t>Schumacher, Tucker</t>
  </si>
  <si>
    <t>twmchad@gmail.com</t>
  </si>
  <si>
    <t>Chad Schumacher</t>
  </si>
  <si>
    <t>Schumacher, Vinny</t>
  </si>
  <si>
    <t>lvpoker2007@aol.com</t>
  </si>
  <si>
    <t>Salzman, Rick 1</t>
  </si>
  <si>
    <t>Salzman, Rick 2</t>
  </si>
  <si>
    <t>Salzman, Rick 3</t>
  </si>
  <si>
    <t>Salzman, Rick 4</t>
  </si>
  <si>
    <t>Salzman, Rick 5</t>
  </si>
  <si>
    <t>Rick Salzman</t>
  </si>
  <si>
    <t>jraff92@yahoo.com</t>
  </si>
  <si>
    <t>James Rafferty</t>
  </si>
  <si>
    <t>Rafferty, James</t>
  </si>
  <si>
    <t>mykechaz@gmail.com</t>
  </si>
  <si>
    <t>Stiglianese, Mike 1</t>
  </si>
  <si>
    <t>Mike Stiglianese</t>
  </si>
  <si>
    <t>ryapat@comcast.net</t>
  </si>
  <si>
    <t>Ryan, Pat</t>
  </si>
  <si>
    <t>Pat Ryan</t>
  </si>
  <si>
    <t>deejota@yahoo.com</t>
  </si>
  <si>
    <t>Schmidt, DJ</t>
  </si>
  <si>
    <t>DJ Schmidt</t>
  </si>
  <si>
    <t>caseyarntz@yahoo.com</t>
  </si>
  <si>
    <t>Schmidt, Casey</t>
  </si>
  <si>
    <t>harlie1@comcast.net</t>
  </si>
  <si>
    <t>Arntz, Deana</t>
  </si>
  <si>
    <t>Jim@jwandson.com</t>
  </si>
  <si>
    <t>Arntz, Jim</t>
  </si>
  <si>
    <t>Keating, Tim</t>
  </si>
  <si>
    <t>TJKEA@msn.com</t>
  </si>
  <si>
    <t>Tim Keating</t>
  </si>
  <si>
    <t>jmele@hatch.im</t>
  </si>
  <si>
    <t>Mele, Josh</t>
  </si>
  <si>
    <t>Roney, Gary</t>
  </si>
  <si>
    <t>garyroney@yahoo.com</t>
  </si>
  <si>
    <t>chip.dunham@gmail.com</t>
  </si>
  <si>
    <t>Dunham, Chip</t>
  </si>
  <si>
    <t>Chip Dunham</t>
  </si>
  <si>
    <t>marty@tvcproperties.com</t>
  </si>
  <si>
    <t>Schreier, Martin</t>
  </si>
  <si>
    <t>Martin Schreier</t>
  </si>
  <si>
    <t>gammoncraig@yahoo.com</t>
  </si>
  <si>
    <t>Gammon, Craig</t>
  </si>
  <si>
    <t>Craig Gammon</t>
  </si>
  <si>
    <t>wrm112614@aim.com</t>
  </si>
  <si>
    <t>Moore, Richard</t>
  </si>
  <si>
    <t>Richard Moore</t>
  </si>
  <si>
    <t>nate@daycoconcrete.com</t>
  </si>
  <si>
    <t>Brockpahler, Nate 2</t>
  </si>
  <si>
    <t>Brockpahler, Nate 1</t>
  </si>
  <si>
    <t>Nate Brockpahler</t>
  </si>
  <si>
    <t>colv0019@yahoo.com</t>
  </si>
  <si>
    <t>Colvin, Devin 1</t>
  </si>
  <si>
    <t>Colvin, Devin 2</t>
  </si>
  <si>
    <t>Devin Colvin</t>
  </si>
  <si>
    <t>jcarl@sraco.com</t>
  </si>
  <si>
    <t>Carl, John</t>
  </si>
  <si>
    <t>John Carl</t>
  </si>
  <si>
    <t>dpoliseno@comcast.net</t>
  </si>
  <si>
    <t>Poliseno, Dave</t>
  </si>
  <si>
    <t>Dave Poliseno</t>
  </si>
  <si>
    <t>Scott Swan</t>
  </si>
  <si>
    <t>jen@qtcommercial.com</t>
  </si>
  <si>
    <t>Swan, Jennifer 1</t>
  </si>
  <si>
    <t>Swan, Jennifer 2</t>
  </si>
  <si>
    <t>arlandson@charter.net</t>
  </si>
  <si>
    <t>Arlandson, Scott 1</t>
  </si>
  <si>
    <t>Arlandson, Scott 2</t>
  </si>
  <si>
    <t>Scott Arlandson</t>
  </si>
  <si>
    <t>johnson_ryan@me.com</t>
  </si>
  <si>
    <t>Johnson, Ryan 1</t>
  </si>
  <si>
    <t>Johnson, Ryan 2</t>
  </si>
  <si>
    <t>Ryan Johnson</t>
  </si>
  <si>
    <t>jbunting1050@gmail.com</t>
  </si>
  <si>
    <t>Bunting, James</t>
  </si>
  <si>
    <t>James Bunting</t>
  </si>
  <si>
    <t>nancydiperna@gmail.com</t>
  </si>
  <si>
    <t>Munoz, Nancy</t>
  </si>
  <si>
    <t>Nancy Munoz</t>
  </si>
  <si>
    <t>nehmer9160@msn.com</t>
  </si>
  <si>
    <t>Nehmer, Mike 1</t>
  </si>
  <si>
    <t>Nehmer, Mike 2</t>
  </si>
  <si>
    <t>Mike Nehmer</t>
  </si>
  <si>
    <t>Mike.kraemer@mgkcompanies.com</t>
  </si>
  <si>
    <t>Kraemer, Mike</t>
  </si>
  <si>
    <t>Mike Kraemer</t>
  </si>
  <si>
    <t>chad-donnelly@hotmail.com</t>
  </si>
  <si>
    <t>Donnelly, Chad 1</t>
  </si>
  <si>
    <t>Donnelly, Chad 2</t>
  </si>
  <si>
    <t>Donnelly, Chad 3</t>
  </si>
  <si>
    <t>Donnelly, Chad 4</t>
  </si>
  <si>
    <t>Chad Donnelly</t>
  </si>
  <si>
    <t>number1vikesfan@aol.com</t>
  </si>
  <si>
    <t>Rockers, Ryan</t>
  </si>
  <si>
    <t>Ryan Rockers</t>
  </si>
  <si>
    <t>profitmn@yahoo.com</t>
  </si>
  <si>
    <t>Perrault, John 1</t>
  </si>
  <si>
    <t>Perrault, John 2</t>
  </si>
  <si>
    <t>Perrault, Mary</t>
  </si>
  <si>
    <t>Perrault, Jay</t>
  </si>
  <si>
    <t>John Perrault</t>
  </si>
  <si>
    <t>matthewperrault@live.com</t>
  </si>
  <si>
    <t>jayperrault@ymail.com</t>
  </si>
  <si>
    <t>Sue@kpmrent.com</t>
  </si>
  <si>
    <t>Korfhage, Sue</t>
  </si>
  <si>
    <t>Jarrett Korfhage</t>
  </si>
  <si>
    <t>dbneus@charter.net</t>
  </si>
  <si>
    <t>Neus, Dave</t>
  </si>
  <si>
    <t>jk_prop@yahoo.com</t>
  </si>
  <si>
    <t>Korfhage, Jarrett 1</t>
  </si>
  <si>
    <t>Korfhage, Jarrett 2</t>
  </si>
  <si>
    <t>Korfhage, Peter</t>
  </si>
  <si>
    <t>Ridge, Jason</t>
  </si>
  <si>
    <t>Jason Ridge</t>
  </si>
  <si>
    <t>jridge1616@gmail.com</t>
  </si>
  <si>
    <t>steve.stanley@artspace.org</t>
  </si>
  <si>
    <t>Stanley, Steve</t>
  </si>
  <si>
    <t>Steve Stanley</t>
  </si>
  <si>
    <t>Anthony, Jay</t>
  </si>
  <si>
    <t>brooks.erdall@gmail.com</t>
  </si>
  <si>
    <t>Erdall, Brooks</t>
  </si>
  <si>
    <t>Brooks Erdall</t>
  </si>
  <si>
    <t>RyanLeeThorman@hotmail.com</t>
  </si>
  <si>
    <t>Thorman, Ryan</t>
  </si>
  <si>
    <t>Ryan Thorman</t>
  </si>
  <si>
    <t>Cindy.Cole@alliancebanks.com</t>
  </si>
  <si>
    <t>Cole, Cindy</t>
  </si>
  <si>
    <t>Sapletal, Dennis</t>
  </si>
  <si>
    <t>kilbe18@aol.com</t>
  </si>
  <si>
    <t>Kilburg, Brian 1</t>
  </si>
  <si>
    <t>Kilburg, Brian 2</t>
  </si>
  <si>
    <t>Kilburg, Brian 3</t>
  </si>
  <si>
    <t>Kilburg, Brian 4</t>
  </si>
  <si>
    <t>Kilburg, Brian 5</t>
  </si>
  <si>
    <t>Kilburg, Brian 6</t>
  </si>
  <si>
    <t>Brian Kilburg</t>
  </si>
  <si>
    <t>eric@bighamrealtors.com</t>
  </si>
  <si>
    <t>Eric Bigham</t>
  </si>
  <si>
    <t>Bigham, Eric 1</t>
  </si>
  <si>
    <t>Bigham, Eric 2</t>
  </si>
  <si>
    <t>Bigham, Eric 3</t>
  </si>
  <si>
    <t>buckshawholdings@gmail.com</t>
  </si>
  <si>
    <t>Marston, Michael</t>
  </si>
  <si>
    <t>Michael Marston</t>
  </si>
  <si>
    <t>jonasutherland@hotmail.com</t>
  </si>
  <si>
    <t>Sutherland, Jon</t>
  </si>
  <si>
    <t>Jon Sutherland</t>
  </si>
  <si>
    <t>Brian.p.sefton@gmail.com</t>
  </si>
  <si>
    <t>Sefton, Brian</t>
  </si>
  <si>
    <t>Brian Sefton</t>
  </si>
  <si>
    <t>tkeenan50@gmail.com</t>
  </si>
  <si>
    <t>Keenan, Tom</t>
  </si>
  <si>
    <t>Tom Keenan</t>
  </si>
  <si>
    <t>tompoole@comcast.net</t>
  </si>
  <si>
    <t>Poole, Tom</t>
  </si>
  <si>
    <t>Tom Poole</t>
  </si>
  <si>
    <t>topherbaron@hotmail.com</t>
  </si>
  <si>
    <t>Baron, Topher 1</t>
  </si>
  <si>
    <t>Baron, Topher 2</t>
  </si>
  <si>
    <t>Topher Baron</t>
  </si>
  <si>
    <t>Stiglianese, Mike 2</t>
  </si>
  <si>
    <t>Ford, Dan 1</t>
  </si>
  <si>
    <t>Ford, Dan 2</t>
  </si>
  <si>
    <t>brewers_15@msn.com</t>
  </si>
  <si>
    <t>Oscarson, Matt</t>
  </si>
  <si>
    <t>oscarsonmasonry@yahoo.com</t>
  </si>
  <si>
    <t>kgorg@earthlink.net</t>
  </si>
  <si>
    <t>Gorg, Kevin</t>
  </si>
  <si>
    <t>Kevin Gorg</t>
  </si>
  <si>
    <t>keith.holman13@yahoo.com</t>
  </si>
  <si>
    <t>patrick.eibert@gmail.com</t>
  </si>
  <si>
    <t>Eibert, Sarah 1</t>
  </si>
  <si>
    <t>Sarah Eibert</t>
  </si>
  <si>
    <t>Eibert, Sarah 2</t>
  </si>
  <si>
    <t>adamwolf9@yahoo.com</t>
  </si>
  <si>
    <t>Wolf, Adam</t>
  </si>
  <si>
    <t>Adam Wolf</t>
  </si>
  <si>
    <t>Cary.Arbour@na.engie.com</t>
  </si>
  <si>
    <t>Arbour, Cary 1</t>
  </si>
  <si>
    <t>Arbour, Cary 2</t>
  </si>
  <si>
    <t>Cary Arbour</t>
  </si>
  <si>
    <t>takaner07@gmail.com</t>
  </si>
  <si>
    <t>Kane, Tim</t>
  </si>
  <si>
    <t>Tim Kane</t>
  </si>
  <si>
    <t>stevedahl@kathfuel.com</t>
  </si>
  <si>
    <t>Dahl, Steve</t>
  </si>
  <si>
    <t>Larson, Jeff</t>
  </si>
  <si>
    <t>jefflarson@kathfuel.com</t>
  </si>
  <si>
    <t>chris.keller@traditionllc.com</t>
  </si>
  <si>
    <t>Keller, Chris</t>
  </si>
  <si>
    <t>Chris Keller</t>
  </si>
  <si>
    <t>connor.flaherty@hotmail.com</t>
  </si>
  <si>
    <t>Flaherty, Connor</t>
  </si>
  <si>
    <t>Connor Flaherty</t>
  </si>
  <si>
    <t>fudwvu@yahoo.com</t>
  </si>
  <si>
    <t>Randy Raynolds</t>
  </si>
  <si>
    <t>Jr-anthony@hotmail.com</t>
  </si>
  <si>
    <t>dmaietta@cbburnet.com</t>
  </si>
  <si>
    <t>Maietta, Don</t>
  </si>
  <si>
    <t>Don Maietta</t>
  </si>
  <si>
    <t>Fennell, Nick 2</t>
  </si>
  <si>
    <t>Fennell, Nick 1</t>
  </si>
  <si>
    <t>creativeone87@gmail.com</t>
  </si>
  <si>
    <t>Williams, Anthony 1</t>
  </si>
  <si>
    <t>Williams, Anthony 2</t>
  </si>
  <si>
    <t>Williams, Anthony 3</t>
  </si>
  <si>
    <t>Williams, Anthony 4</t>
  </si>
  <si>
    <t>Williams, Anthony 5</t>
  </si>
  <si>
    <t>Williams, Anthony 6</t>
  </si>
  <si>
    <t>Anthony Williams</t>
  </si>
  <si>
    <t>Ball, Ryan 1</t>
  </si>
  <si>
    <t>ryanball@shortandmiller.com</t>
  </si>
  <si>
    <t>Ryan Ball</t>
  </si>
  <si>
    <t>Ball, Ryan 2</t>
  </si>
  <si>
    <t>curtskipski@yahoo.com</t>
  </si>
  <si>
    <t>Przyborowski, Curtis</t>
  </si>
  <si>
    <t>Curtis Przyborowski</t>
  </si>
  <si>
    <t>Danieljablonski13@gmail.com</t>
  </si>
  <si>
    <t>Jablonski, Daniel</t>
  </si>
  <si>
    <t>Daniel Jablonski</t>
  </si>
  <si>
    <t>brandon.oleary@gmail.com</t>
  </si>
  <si>
    <t>O'Leary, Brandon</t>
  </si>
  <si>
    <t>Brandon O'Leary</t>
  </si>
  <si>
    <t>bstang10@comcast.net</t>
  </si>
  <si>
    <t>Stang, Brian</t>
  </si>
  <si>
    <t>Brian Stang</t>
  </si>
  <si>
    <t>jimlowry@cox.net</t>
  </si>
  <si>
    <t>Lowry, Jim 1</t>
  </si>
  <si>
    <t>Lowry, Jim 2</t>
  </si>
  <si>
    <t>Jim Lowry</t>
  </si>
  <si>
    <t>tmemery01@yahoo.com</t>
  </si>
  <si>
    <t>Emery, Travis</t>
  </si>
  <si>
    <t>Travis Emery</t>
  </si>
  <si>
    <t>m.schaffer@dsgopen.com</t>
  </si>
  <si>
    <t>Schaffer, Mike</t>
  </si>
  <si>
    <t>Mike Schaffer</t>
  </si>
  <si>
    <t>Hoffman, Jon</t>
  </si>
  <si>
    <t>hoffman.d.jonathan@gmail.com</t>
  </si>
  <si>
    <t>Jon Hoffman</t>
  </si>
  <si>
    <t>jimr@freadvisors.com</t>
  </si>
  <si>
    <t>Runyun, Jim 1</t>
  </si>
  <si>
    <t>Jim Runyun</t>
  </si>
  <si>
    <t>Pay Pal</t>
  </si>
  <si>
    <t>Runyun, Jim 2</t>
  </si>
  <si>
    <t>Runyun, Jim 3</t>
  </si>
  <si>
    <t>Runyun, Jim 4</t>
  </si>
  <si>
    <t>Runyun, Jim 5</t>
  </si>
  <si>
    <t>Runyun, Jim 6</t>
  </si>
  <si>
    <t>Runyun, Jim 7</t>
  </si>
  <si>
    <t>Rutzick, Jake</t>
  </si>
  <si>
    <t>Rutzick, Adam</t>
  </si>
  <si>
    <t>Rutzick, Steven</t>
  </si>
  <si>
    <t>stevenrutzicklaw@comcast.net</t>
  </si>
  <si>
    <t>Adam Rutzick</t>
  </si>
  <si>
    <t>jakerutzick@gmail.com</t>
  </si>
  <si>
    <t>Chieflit@aol.com</t>
  </si>
  <si>
    <t>marksottile@mac.com</t>
  </si>
  <si>
    <t>Sottile, Mark</t>
  </si>
  <si>
    <t>Mark Sottile</t>
  </si>
  <si>
    <t>dacardino@gmail.com</t>
  </si>
  <si>
    <t>Cardino, David</t>
  </si>
  <si>
    <t>David Cardino</t>
  </si>
  <si>
    <t>Kyle.Erickson@NorthMemorial.com</t>
  </si>
  <si>
    <t>Erickson, Kyle 1</t>
  </si>
  <si>
    <t>Erickson, Kyle 2</t>
  </si>
  <si>
    <t>Kyle Erickson</t>
  </si>
  <si>
    <t>chansen@guidelineamc.com</t>
  </si>
  <si>
    <t>Hansen, Curtis 1</t>
  </si>
  <si>
    <t>Hansen, Curtis 2</t>
  </si>
  <si>
    <t>Hansen, Curtis 3</t>
  </si>
  <si>
    <t>Curtis Hansen</t>
  </si>
  <si>
    <t>tomm@marketplacehome.com</t>
  </si>
  <si>
    <t>Mattaini, Tom</t>
  </si>
  <si>
    <t>DARIO</t>
  </si>
  <si>
    <t>dave@dsgopen.com</t>
  </si>
  <si>
    <t>Pessagno, Dave 1</t>
  </si>
  <si>
    <t>Pessagno, Dave 2</t>
  </si>
  <si>
    <t>Pessagno, Dave 3</t>
  </si>
  <si>
    <t>Dave Pessagno</t>
  </si>
  <si>
    <t>kmshap@aol.com</t>
  </si>
  <si>
    <t>Shapple, Kevin</t>
  </si>
  <si>
    <t>Kevin Shapple</t>
  </si>
  <si>
    <t>Cesin, Abraham 1</t>
  </si>
  <si>
    <t>Cesin, Abraham 2</t>
  </si>
  <si>
    <t>Abraham Cesin</t>
  </si>
  <si>
    <t>abrahancesin@gmail.com</t>
  </si>
  <si>
    <t>Cesin, Abraham 3</t>
  </si>
  <si>
    <t>Cesin, Abraham 4</t>
  </si>
  <si>
    <t>Cesin, Abraham 5</t>
  </si>
  <si>
    <t>Pessagno, Dave 4</t>
  </si>
  <si>
    <t>jaime@mackenthuns.com</t>
  </si>
  <si>
    <t>Mackenthun, Jaime</t>
  </si>
  <si>
    <t>Dennis, Ryan</t>
  </si>
  <si>
    <t>tjo1515@comcast.net</t>
  </si>
  <si>
    <t>Tyler O'Neill</t>
  </si>
  <si>
    <t>O'Neill, Tyler</t>
  </si>
  <si>
    <t>mcarl@cdsdoor.com</t>
  </si>
  <si>
    <t>Carl, Michael</t>
  </si>
  <si>
    <t>Michael Carl</t>
  </si>
  <si>
    <t>Dario, Sophia</t>
  </si>
  <si>
    <t>Jason.Dario@traditionllc.com</t>
  </si>
  <si>
    <t>fredh@ci.austin.mn.us</t>
  </si>
  <si>
    <t>Husemoller, Fred</t>
  </si>
  <si>
    <t>Fred Husemoller</t>
  </si>
  <si>
    <t>rich.eklund@gmail.com</t>
  </si>
  <si>
    <t>Eklund, Richard</t>
  </si>
  <si>
    <t>Richard Eklund</t>
  </si>
  <si>
    <t>brent@norfas.com</t>
  </si>
  <si>
    <t>Godbout, Brent 1</t>
  </si>
  <si>
    <t>Godbout, Brent 2</t>
  </si>
  <si>
    <t>Brent Godbout</t>
  </si>
  <si>
    <t>drew@aladtec.com</t>
  </si>
  <si>
    <t>Moldenhauer, Drew</t>
  </si>
  <si>
    <t>Drew Moldenhauer</t>
  </si>
  <si>
    <t>jjrothmund@yahoo.com</t>
  </si>
  <si>
    <t>Nswenso1@gmail.com</t>
  </si>
  <si>
    <t>Swenson, Nick</t>
  </si>
  <si>
    <t>Nick Swenson</t>
  </si>
  <si>
    <t>Rothmund, Jeff</t>
  </si>
  <si>
    <t>Anderson, Dick</t>
  </si>
  <si>
    <t>Archbold, Jim</t>
  </si>
  <si>
    <t>Ferrer, Robert</t>
  </si>
  <si>
    <t>Lee, Tom 1</t>
  </si>
  <si>
    <t>Lee, Tom 2</t>
  </si>
  <si>
    <t>Lee, Tom 3</t>
  </si>
  <si>
    <t>Her, Johnson</t>
  </si>
  <si>
    <t>jtrusinko@yahoo.com</t>
  </si>
  <si>
    <t xml:space="preserve">Ruskinko, J. T. </t>
  </si>
  <si>
    <t>J. T. Rusinko</t>
  </si>
  <si>
    <t>roscher@comcast.net</t>
  </si>
  <si>
    <t>Roscher, Mike</t>
  </si>
  <si>
    <t>Mike Roscher</t>
  </si>
  <si>
    <t>daniel.myers@live.com</t>
  </si>
  <si>
    <t>Myers, Daniel</t>
  </si>
  <si>
    <t>Daniel Myers</t>
  </si>
  <si>
    <t>echapman@cobizwealth.com</t>
  </si>
  <si>
    <t>Chapman, Eric</t>
  </si>
  <si>
    <t>Eric Chapman</t>
  </si>
  <si>
    <t>cpaulzine55@gmail.com</t>
  </si>
  <si>
    <t>Paulzine, Charlie</t>
  </si>
  <si>
    <t>Charlie Paulzine</t>
  </si>
  <si>
    <t>dbroessel@gmail.com</t>
  </si>
  <si>
    <t>Broessel, Dennis</t>
  </si>
  <si>
    <t>Dennis Broessel</t>
  </si>
  <si>
    <t>h.vincent.nguyen@gmail.com</t>
  </si>
  <si>
    <t>Nguyen, Vincent</t>
  </si>
  <si>
    <t>Vincent Nguyen</t>
  </si>
  <si>
    <t>lbrock@mucr.com</t>
  </si>
  <si>
    <t>Brock, Lance</t>
  </si>
  <si>
    <t>Lance Brock</t>
  </si>
  <si>
    <t>zkniess@rshughes.com</t>
  </si>
  <si>
    <t>Kniess, Zac</t>
  </si>
  <si>
    <t>Zac Kniess</t>
  </si>
  <si>
    <t>Jason.Theis@glsmn.com</t>
  </si>
  <si>
    <t>Mitch Theis</t>
  </si>
  <si>
    <t>Theis, Jason 1</t>
  </si>
  <si>
    <t>Theis, Jason 2</t>
  </si>
  <si>
    <t>doughboyz13@aol.com</t>
  </si>
  <si>
    <t>Johnson, David 1</t>
  </si>
  <si>
    <t>David Johnson</t>
  </si>
  <si>
    <t>Jenny.Brockpahler@hotmail.com</t>
  </si>
  <si>
    <t>Brockpahler, Dan</t>
  </si>
  <si>
    <t>Johnson, David 2</t>
  </si>
  <si>
    <t>zachhoef@gmail.com</t>
  </si>
  <si>
    <t>Vanderhoef, Zach</t>
  </si>
  <si>
    <t>Zach Vanderhoef</t>
  </si>
  <si>
    <t>cbeltrand@vessco.com</t>
  </si>
  <si>
    <t>Chad Beltrand</t>
  </si>
  <si>
    <t>Beltrand, Chad 1</t>
  </si>
  <si>
    <t>Raynolds, Randy 1</t>
  </si>
  <si>
    <t>Raynolds, Randy 2</t>
  </si>
  <si>
    <t>Raynolds, Randy 3</t>
  </si>
  <si>
    <t>mnagy522@gmail.com</t>
  </si>
  <si>
    <t>Nagy, Michael</t>
  </si>
  <si>
    <t>Michael Nagy</t>
  </si>
  <si>
    <t>krkul89@sbcglobal.net</t>
  </si>
  <si>
    <t>Kulhanek, Kevin 1</t>
  </si>
  <si>
    <t>Kulhanek, Kevin 2</t>
  </si>
  <si>
    <t>Kulhanek, Kevin 3</t>
  </si>
  <si>
    <t>Kulhanek, Kevin 4</t>
  </si>
  <si>
    <t>Kevin Kulhanek</t>
  </si>
  <si>
    <t>rzine@comcast.net</t>
  </si>
  <si>
    <t>Paulzine, Bob</t>
  </si>
  <si>
    <t>dbgs4051@yahoo.com</t>
  </si>
  <si>
    <t>tgrutzik@yahoo.com</t>
  </si>
  <si>
    <t>Karl@vosonplumbing.com</t>
  </si>
  <si>
    <t>JPAULZINE@comcast.net</t>
  </si>
  <si>
    <t>Levinson, Ron</t>
  </si>
  <si>
    <t>Grutzik, Tim</t>
  </si>
  <si>
    <t>Voss, Karl</t>
  </si>
  <si>
    <t>Paulzine, Barney</t>
  </si>
  <si>
    <t>scorazalla@yahoo.com</t>
  </si>
  <si>
    <t>Corazalla, Sandy</t>
  </si>
  <si>
    <t>donaldraynolds@yahoo.com</t>
  </si>
  <si>
    <t>Raynolds, Barbara</t>
  </si>
  <si>
    <t>Erfort, John</t>
  </si>
  <si>
    <t>erfjohn@gmail.com</t>
  </si>
  <si>
    <t>kjstreifel@hotmail.com</t>
  </si>
  <si>
    <t>Streifel, Kevin</t>
  </si>
  <si>
    <t>Kevin Streifel</t>
  </si>
  <si>
    <t>justin.green@traditionllc.com</t>
  </si>
  <si>
    <t>Green, Justin</t>
  </si>
  <si>
    <t>Justin Green</t>
  </si>
  <si>
    <t>jlkuny@gmail.com</t>
  </si>
  <si>
    <t>Kuny, John</t>
  </si>
  <si>
    <t>John Kuny</t>
  </si>
  <si>
    <t>mpmunoz@comcast.net</t>
  </si>
  <si>
    <t>Munoz, Mario</t>
  </si>
  <si>
    <t>Mario Munoz</t>
  </si>
  <si>
    <t>scottmcgregor11@gmail.com</t>
  </si>
  <si>
    <t>Scott McGregor</t>
  </si>
  <si>
    <t>McGregor, Scott 1</t>
  </si>
  <si>
    <t>McGregor, Scott 2</t>
  </si>
  <si>
    <t>McGregor, Scott 3</t>
  </si>
  <si>
    <t>McGregor, Scott 4</t>
  </si>
  <si>
    <t>McGregor, Scott 5</t>
  </si>
  <si>
    <t>McGregor, Scott 6</t>
  </si>
  <si>
    <t>McGregor, Scott 7</t>
  </si>
  <si>
    <t>McGregor, Scott 8</t>
  </si>
  <si>
    <t>McGregor, Scott 9</t>
  </si>
  <si>
    <t>McGregor, Scott 10</t>
  </si>
  <si>
    <t>McGregor, Scott 11</t>
  </si>
  <si>
    <t>james.m.green7@gmail.com</t>
  </si>
  <si>
    <t>Green, James 1</t>
  </si>
  <si>
    <t>Green, James 2</t>
  </si>
  <si>
    <t>James Green</t>
  </si>
  <si>
    <t>pptolat@yahoo.com</t>
  </si>
  <si>
    <t>Tolat, Parag</t>
  </si>
  <si>
    <t>Parag Tolat</t>
  </si>
  <si>
    <t>gantner02@gmail.com</t>
  </si>
  <si>
    <t>Brantner, Zach</t>
  </si>
  <si>
    <t>Zach Brantner</t>
  </si>
  <si>
    <t>mitchtheis@gmail.com</t>
  </si>
  <si>
    <t>Theis, Mitch</t>
  </si>
  <si>
    <t>lbecker268@gmail.com</t>
  </si>
  <si>
    <t>Becker, Lee</t>
  </si>
  <si>
    <t>Lee Becker</t>
  </si>
  <si>
    <t>Fabel, Chris</t>
  </si>
  <si>
    <t>Chris Fabel</t>
  </si>
  <si>
    <t>bblackwood@cbsofcolorado.com</t>
  </si>
  <si>
    <t>Blackwood, Ben 1</t>
  </si>
  <si>
    <t>Blackwood, Ben 2</t>
  </si>
  <si>
    <t>Ben Blackwood</t>
  </si>
  <si>
    <t>blake.c.onkka@gmail.com</t>
  </si>
  <si>
    <t>Onkka, Blake</t>
  </si>
  <si>
    <t>Blake Onkka</t>
  </si>
  <si>
    <t>aaronarmbrust@hotmail.com</t>
  </si>
  <si>
    <t>Armbrust, Aaron</t>
  </si>
  <si>
    <t>Weappa, Brad</t>
  </si>
  <si>
    <t>bweappa@rubiconmortgagellc.com</t>
  </si>
  <si>
    <t>Brad Weappa</t>
  </si>
  <si>
    <t>thomas.nast@traditionllc.com</t>
  </si>
  <si>
    <t>Nast, Tom</t>
  </si>
  <si>
    <t>Cyle.Kiger@outlook.com</t>
  </si>
  <si>
    <t>Kiger, Cyle 1</t>
  </si>
  <si>
    <t>Kiger, Cyle 2</t>
  </si>
  <si>
    <t>Kiger, Cyle 3</t>
  </si>
  <si>
    <t>Cyle Kiger</t>
  </si>
  <si>
    <t>Rondoz1@live.com</t>
  </si>
  <si>
    <t>Peters, Ron</t>
  </si>
  <si>
    <t>Peters, Susan</t>
  </si>
  <si>
    <t>Ron Peters</t>
  </si>
  <si>
    <t>chris@rubiconmortgagellc.com</t>
  </si>
  <si>
    <t>Dueffert, Chris</t>
  </si>
  <si>
    <t>Matthew.McGregor@chrobinson.com</t>
  </si>
  <si>
    <t>McGregor, Matthew</t>
  </si>
  <si>
    <t>Matthew McGregor</t>
  </si>
  <si>
    <t>twensmann@wres-llc.com</t>
  </si>
  <si>
    <t>Ryan Wensmann</t>
  </si>
  <si>
    <t>Wensmann, Terry 1</t>
  </si>
  <si>
    <t>Wensmann, Terry 2</t>
  </si>
  <si>
    <t>coreypschmidt@gmail.com</t>
  </si>
  <si>
    <t>Traux, Rick</t>
  </si>
  <si>
    <t>Corey Schmidt</t>
  </si>
  <si>
    <t>Schmidt, Corey 1</t>
  </si>
  <si>
    <t>Schmidt, Corey 2</t>
  </si>
  <si>
    <t>Schmidt, Corey 3</t>
  </si>
  <si>
    <t>shep279@hotmail.com</t>
  </si>
  <si>
    <t>Schepers, Matt</t>
  </si>
  <si>
    <t>greg.palm@craig-hallum.com</t>
  </si>
  <si>
    <t>Palm, Greg</t>
  </si>
  <si>
    <t>Greg Palm</t>
  </si>
  <si>
    <t>john@phoneburner.com</t>
  </si>
  <si>
    <t>Rydell, John</t>
  </si>
  <si>
    <t>John Rydell</t>
  </si>
  <si>
    <t>john@rydell.com</t>
  </si>
  <si>
    <t>Rydell, JR</t>
  </si>
  <si>
    <t>Peter.Rathmanner@phhonline.com</t>
  </si>
  <si>
    <t>Rathmanner, Peter 1</t>
  </si>
  <si>
    <t>Rathmanner, Peter 2</t>
  </si>
  <si>
    <t>Peter Rathmanner</t>
  </si>
  <si>
    <t>aa4help@gmail.com</t>
  </si>
  <si>
    <t>MacLeod, Les</t>
  </si>
  <si>
    <t>Les MacLeod</t>
  </si>
  <si>
    <t>bethln@aol.com</t>
  </si>
  <si>
    <t>Loechler, Beth</t>
  </si>
  <si>
    <t>Beth Loechler</t>
  </si>
  <si>
    <t>joev@splino.com</t>
  </si>
  <si>
    <t>Verhasselt, Joe</t>
  </si>
  <si>
    <t>Joe Verhasselt</t>
  </si>
  <si>
    <t>Commers, Mike</t>
  </si>
  <si>
    <t>mike@stpaullinocpt.com</t>
  </si>
  <si>
    <t>Potter, Steven</t>
  </si>
  <si>
    <t>potterchiropractic@yahoo.com</t>
  </si>
  <si>
    <t>Steve Potter</t>
  </si>
  <si>
    <t>BradAdams@edinarealty.com</t>
  </si>
  <si>
    <t>Adams, Brad</t>
  </si>
  <si>
    <t>persby@gmail.com</t>
  </si>
  <si>
    <t>Persby, Andy</t>
  </si>
  <si>
    <t>Andy Persby</t>
  </si>
  <si>
    <t>derek.kropp@bluewaterbrand.com</t>
  </si>
  <si>
    <t>Kropp, Derek 1</t>
  </si>
  <si>
    <t>Kropp, Derek 2</t>
  </si>
  <si>
    <t>Sarah Shelley</t>
  </si>
  <si>
    <t>gfridley@dpsnd.org</t>
  </si>
  <si>
    <t>Fridley, Guy</t>
  </si>
  <si>
    <t>Guy Fridley</t>
  </si>
  <si>
    <t>Lindberg, Derek</t>
  </si>
  <si>
    <t>Derek Lindberg</t>
  </si>
  <si>
    <t>dereklindberg@gmail.com</t>
  </si>
  <si>
    <t>Flint, Tony 1</t>
  </si>
  <si>
    <t>Flint, Tony 2</t>
  </si>
  <si>
    <t>tflint30@gmail.com</t>
  </si>
  <si>
    <t>cphrey@gmail.com</t>
  </si>
  <si>
    <t>Frey, Chris</t>
  </si>
  <si>
    <t>Chris Frey</t>
  </si>
  <si>
    <t>slchorseshoer@yahoo.com</t>
  </si>
  <si>
    <t>Cannon, Shawn</t>
  </si>
  <si>
    <t>Curt Przyborowski</t>
  </si>
  <si>
    <t>joe@reluminate.com</t>
  </si>
  <si>
    <t>Brady, Joe</t>
  </si>
  <si>
    <t>Joe Brady</t>
  </si>
  <si>
    <t>ajoudekerk@gmail.com</t>
  </si>
  <si>
    <t>Oudekerk, Anthony</t>
  </si>
  <si>
    <t>Anthony Oudekerk</t>
  </si>
  <si>
    <t>Larry.Douglas@glsmn.com</t>
  </si>
  <si>
    <t>Douglas, Larry</t>
  </si>
  <si>
    <t>Larry Douglas</t>
  </si>
  <si>
    <t>erikrogers@cox.net</t>
  </si>
  <si>
    <t>Rogers. Erik</t>
  </si>
  <si>
    <t>David Neish</t>
  </si>
  <si>
    <t>markredd@me.com</t>
  </si>
  <si>
    <t>Redd, Mark</t>
  </si>
  <si>
    <t>bmsimmons75@yahoo.com</t>
  </si>
  <si>
    <t>Jessica Simmons</t>
  </si>
  <si>
    <t>Dario, Gianna</t>
  </si>
  <si>
    <t>Stang, Jack</t>
  </si>
  <si>
    <t>stang.jack1710@gmail.com</t>
  </si>
  <si>
    <t>jay@2ndswing.com</t>
  </si>
  <si>
    <t>Sjovall, Jay</t>
  </si>
  <si>
    <t>Jay Sjovall</t>
  </si>
  <si>
    <t>bschaefer@wealthenhancement.com</t>
  </si>
  <si>
    <t>Schaefer, Ben</t>
  </si>
  <si>
    <t>Ben Schaefer</t>
  </si>
  <si>
    <t>ndurand104@gmail.com</t>
  </si>
  <si>
    <t>Durand, Nick</t>
  </si>
  <si>
    <t>Nick Durand</t>
  </si>
  <si>
    <t>kwroddy@gmail.com</t>
  </si>
  <si>
    <t>Roddy, Kevin 1</t>
  </si>
  <si>
    <t>Kevin Roddy</t>
  </si>
  <si>
    <t>Roddy, Kevin 2</t>
  </si>
  <si>
    <t>Roddy, Kevin 3</t>
  </si>
  <si>
    <t>Smith, Chad</t>
  </si>
  <si>
    <t>Blumer, Anthony</t>
  </si>
  <si>
    <t>rodewaja@gmail.com</t>
  </si>
  <si>
    <t>Rodewald, Davis 1</t>
  </si>
  <si>
    <t>Rodewald, Davis 2</t>
  </si>
  <si>
    <t>Jeremy Rodewald</t>
  </si>
  <si>
    <t>meldario3@yahoo.com</t>
  </si>
  <si>
    <t>Dario, Mel</t>
  </si>
  <si>
    <t>Keenan, Kevin</t>
  </si>
  <si>
    <t>mikek.hanson@gmail.com</t>
  </si>
  <si>
    <t>Hanson, Mike</t>
  </si>
  <si>
    <t>Mike Hanson</t>
  </si>
  <si>
    <t>tomaflores@yahoo.com</t>
  </si>
  <si>
    <t>Tom Flores</t>
  </si>
  <si>
    <t>brigid@reluminate.com</t>
  </si>
  <si>
    <t>Brady, Brigid</t>
  </si>
  <si>
    <t>Brigid Brady</t>
  </si>
  <si>
    <t>mds.5280@gmail.com</t>
  </si>
  <si>
    <t>Smith, Mitchell 1</t>
  </si>
  <si>
    <t>Smith, Mitchell 2</t>
  </si>
  <si>
    <t>Mitchell Smith</t>
  </si>
  <si>
    <t>Lisawhited@icloud.com</t>
  </si>
  <si>
    <t>Blake Bone</t>
  </si>
  <si>
    <t>Whited, Lisa 1</t>
  </si>
  <si>
    <t>Whited, Lisa 2</t>
  </si>
  <si>
    <t>blakebohn@icloud.com</t>
  </si>
  <si>
    <t>Bohn, Blake 1</t>
  </si>
  <si>
    <t>Bohn, Blake 2</t>
  </si>
  <si>
    <t>zkartak@gmail.com</t>
  </si>
  <si>
    <t>Kartak, Zack</t>
  </si>
  <si>
    <t>Zack Kartak</t>
  </si>
  <si>
    <t>clappen86@gmail.com</t>
  </si>
  <si>
    <t>Lappen, Chris 1</t>
  </si>
  <si>
    <t>Chris Lappen</t>
  </si>
  <si>
    <t>Lappen, Chris 2</t>
  </si>
  <si>
    <t>Bialowas, Dwight</t>
  </si>
  <si>
    <t>dbialowas@aa-inc.com</t>
  </si>
  <si>
    <t>nick@northernglassinc.com</t>
  </si>
  <si>
    <t>cmcgamey@northernglassinc.com</t>
  </si>
  <si>
    <t>McGahey, Charlie</t>
  </si>
  <si>
    <t>McGahey, Nick</t>
  </si>
  <si>
    <t>Nick McGahey</t>
  </si>
  <si>
    <t>Holman, Keith</t>
  </si>
  <si>
    <t>Keith Holman</t>
  </si>
  <si>
    <t>Junker, Andy</t>
  </si>
  <si>
    <t>Andrew.Junker@sebrands.com</t>
  </si>
  <si>
    <t>Andy Junker</t>
  </si>
  <si>
    <t>tommy.appert@gmail.com</t>
  </si>
  <si>
    <t>Appert, Tommy</t>
  </si>
  <si>
    <t>Tommy Appert</t>
  </si>
  <si>
    <t>andrew@uptownlawyer.com</t>
  </si>
  <si>
    <t>Peter Kraker</t>
  </si>
  <si>
    <t>Garvis, Andy</t>
  </si>
  <si>
    <t>Mattaini, Bob</t>
  </si>
  <si>
    <t>Schoenecker, Bob</t>
  </si>
  <si>
    <t>Eilertson, Darrin</t>
  </si>
  <si>
    <t>Lindstrom, Paul</t>
  </si>
  <si>
    <t>Kraker, Peter</t>
  </si>
  <si>
    <t>robertmattaini@yahoo.com</t>
  </si>
  <si>
    <t>bob@lawyersofminnesota.com</t>
  </si>
  <si>
    <t>dle@uptownlawyer.com</t>
  </si>
  <si>
    <t>lindstromlaw@centurylink.net</t>
  </si>
  <si>
    <t>peterkraker@netscape.net</t>
  </si>
  <si>
    <t>jlk@tour-mgmt.com</t>
  </si>
  <si>
    <t>Karedes, John</t>
  </si>
  <si>
    <t>jo125113@ncr.com</t>
  </si>
  <si>
    <t>Oraham, James</t>
  </si>
  <si>
    <t>DAVID VALENTO</t>
  </si>
  <si>
    <t>Arnett, Aaron</t>
  </si>
  <si>
    <t>Aaron Arnett</t>
  </si>
  <si>
    <t>aarnett@yukonpartners.com</t>
  </si>
  <si>
    <t>gbrill93@gmail.com</t>
  </si>
  <si>
    <t>Brill, Gregory 1</t>
  </si>
  <si>
    <t>Beltrand, Chad 3</t>
  </si>
  <si>
    <t>Flores, Phil</t>
  </si>
  <si>
    <t>brianh@kineticjump.com</t>
  </si>
  <si>
    <t>Haas, Brian</t>
  </si>
  <si>
    <t>Brian Haas</t>
  </si>
  <si>
    <t>Blake Eddington</t>
  </si>
  <si>
    <t>Brill, Gregory 2</t>
  </si>
  <si>
    <t>hillman_519@yahoo.com</t>
  </si>
  <si>
    <t>Hill, Dan 1</t>
  </si>
  <si>
    <t>Hill, Dan 2</t>
  </si>
  <si>
    <t>jim.dawson@fulcrumconsult.com</t>
  </si>
  <si>
    <t>Jim Dawson</t>
  </si>
  <si>
    <t>Dawson, Jim</t>
  </si>
  <si>
    <t>chrismuhle@yahoo.com</t>
  </si>
  <si>
    <t>Muhle, Christopher</t>
  </si>
  <si>
    <t>Christopher Muhle</t>
  </si>
  <si>
    <t>Smith, Darrel</t>
  </si>
  <si>
    <t>Smith, Frances</t>
  </si>
  <si>
    <t>flog0911@gmail.com</t>
  </si>
  <si>
    <t>Colvin, Devin 3</t>
  </si>
  <si>
    <t>Weiland, Adam 1</t>
  </si>
  <si>
    <t>Weiland, Adam 2</t>
  </si>
  <si>
    <t>Adam Weiland</t>
  </si>
  <si>
    <t>aweiland@wealthenhancement.com</t>
  </si>
  <si>
    <t>snave13@gmail.com</t>
  </si>
  <si>
    <t>Sholl, Evan</t>
  </si>
  <si>
    <t>Evan Sholl</t>
  </si>
  <si>
    <t>Dpalm19@aol.com</t>
  </si>
  <si>
    <t>Palmer, Dan</t>
  </si>
  <si>
    <t>machby@gmail.com</t>
  </si>
  <si>
    <t>Bykowski, Maciej</t>
  </si>
  <si>
    <t>Maciej Bykowski</t>
  </si>
  <si>
    <t>stevekelley5000@gmail.com</t>
  </si>
  <si>
    <t>Kelley, Steve</t>
  </si>
  <si>
    <t>Steve Kelley</t>
  </si>
  <si>
    <t>cd12390@aol.com</t>
  </si>
  <si>
    <t>Gozion, Mark 1</t>
  </si>
  <si>
    <t>Gozion, Mark 2</t>
  </si>
  <si>
    <t>Gozion, Mark 3</t>
  </si>
  <si>
    <t>Gozion, Mark 4</t>
  </si>
  <si>
    <t>Mark Gozion</t>
  </si>
  <si>
    <t>dzdumail@gmail.com</t>
  </si>
  <si>
    <t>Zimmerman, David</t>
  </si>
  <si>
    <t>David Zimmerman</t>
  </si>
  <si>
    <t>kwynnm@giertsenco.com</t>
  </si>
  <si>
    <t>Modrynski, Kwynn</t>
  </si>
  <si>
    <t>Kwynn Modrynski</t>
  </si>
  <si>
    <t>tim.leslie8@gmail.com</t>
  </si>
  <si>
    <t>Leslie, Tim</t>
  </si>
  <si>
    <t>Tim Leslie</t>
  </si>
  <si>
    <t>tommycjc@aol.com</t>
  </si>
  <si>
    <t>Lyons, Tommy 1</t>
  </si>
  <si>
    <t>Lyons, Tommy 2</t>
  </si>
  <si>
    <t>Tommy Lyons</t>
  </si>
  <si>
    <t>McKush, Greg</t>
  </si>
  <si>
    <t>gregmckush@gmail.com</t>
  </si>
  <si>
    <t>neil.aymond@gmail.com</t>
  </si>
  <si>
    <t>Neil Aymond</t>
  </si>
  <si>
    <t>Aymond, Neil</t>
  </si>
  <si>
    <t>carl.d.daquila@gmail.com</t>
  </si>
  <si>
    <t>Dale, Andrew</t>
  </si>
  <si>
    <t>andrew.dale17@gmail.com</t>
  </si>
  <si>
    <t>Carl D'Aquila</t>
  </si>
  <si>
    <t>Andrew Dale</t>
  </si>
  <si>
    <t>D'Aquila, Carl</t>
  </si>
  <si>
    <t>grant.vann@gmail.com</t>
  </si>
  <si>
    <t>Grant Vann</t>
  </si>
  <si>
    <t>Vann, Grant</t>
  </si>
  <si>
    <t>iceduggan@gmail.com</t>
  </si>
  <si>
    <t>Duggan, Tim</t>
  </si>
  <si>
    <t>Tim Duggan</t>
  </si>
  <si>
    <t>ryan.j.wensmann@gmail.com</t>
  </si>
  <si>
    <t>Wensmann, Ryan 1</t>
  </si>
  <si>
    <t>Wensmann, Ryan 2</t>
  </si>
  <si>
    <t>jdiehl64@gmail.com</t>
  </si>
  <si>
    <t>Diehl, Jerry</t>
  </si>
  <si>
    <t>Jerry Diehl</t>
  </si>
  <si>
    <t>dlhint@marketplacehome.com</t>
  </si>
  <si>
    <t>Hintermeister, Dave 1</t>
  </si>
  <si>
    <t>Hintermeister, Dave 2</t>
  </si>
  <si>
    <t>Dave Hintermeister</t>
  </si>
  <si>
    <t>tannerhoward8@gmail.com</t>
  </si>
  <si>
    <t>Howard, Tanner</t>
  </si>
  <si>
    <t>Tanner Howard</t>
  </si>
  <si>
    <t>Anthony Wilder</t>
  </si>
  <si>
    <t>todd@earlsfloorsanding.com</t>
  </si>
  <si>
    <t>Anthony, Todd 1</t>
  </si>
  <si>
    <t>Anthony, Todd 2</t>
  </si>
  <si>
    <t>Todd Anthony</t>
  </si>
  <si>
    <t>awildrtko@aol.com</t>
  </si>
  <si>
    <t>Wilder, Anthony</t>
  </si>
  <si>
    <t>ryan.g.morrow@gmail.com</t>
  </si>
  <si>
    <t>Morrow, Ryan</t>
  </si>
  <si>
    <t>Ryan Morrow</t>
  </si>
  <si>
    <t>asacchetti99@gmail.com</t>
  </si>
  <si>
    <t>Sacchetti, Andy</t>
  </si>
  <si>
    <t>Check Info</t>
  </si>
  <si>
    <t>Hockman, Don</t>
  </si>
  <si>
    <t>Don Hockman</t>
  </si>
  <si>
    <t>donhockman1949@yahoo.com</t>
  </si>
  <si>
    <t>Dennis Sapletal</t>
  </si>
  <si>
    <t>VALENTO</t>
  </si>
  <si>
    <t>Perpich.Bill@principal.com</t>
  </si>
  <si>
    <t>Perpich, Bill 1</t>
  </si>
  <si>
    <t>Perpich, Bill 2</t>
  </si>
  <si>
    <t>Perpich, Bill 3</t>
  </si>
  <si>
    <t>Bill Perpich</t>
  </si>
  <si>
    <t>dradamjacobs@gmail.com</t>
  </si>
  <si>
    <t>Jacobs, Adam</t>
  </si>
  <si>
    <t>Adam Jacobs</t>
  </si>
  <si>
    <t>jonhankes@hotmail.com</t>
  </si>
  <si>
    <t>Hankes, Jon</t>
  </si>
  <si>
    <t>apodmolik@gmail.com</t>
  </si>
  <si>
    <t>Podmolik, Andy 1</t>
  </si>
  <si>
    <t>Podmolik, Andy 2</t>
  </si>
  <si>
    <t>Podmolik, Andy 3</t>
  </si>
  <si>
    <t>Andy Podmolik</t>
  </si>
  <si>
    <t>djneish@dbnplanning.com</t>
  </si>
  <si>
    <t>Neish, David</t>
  </si>
  <si>
    <t>cindeeblatt@gmail.com</t>
  </si>
  <si>
    <t>Blattman, Cindee</t>
  </si>
  <si>
    <t>Blattman, B</t>
  </si>
  <si>
    <t>mdeault@me.com</t>
  </si>
  <si>
    <t>Deault, Mark</t>
  </si>
  <si>
    <t>Mark Deault</t>
  </si>
  <si>
    <t>Matt.Haws@target.com</t>
  </si>
  <si>
    <t>Haws, Matt</t>
  </si>
  <si>
    <t>Matt Haws</t>
  </si>
  <si>
    <t>N/A</t>
  </si>
  <si>
    <t>fuchsbarry@gmail.com</t>
  </si>
  <si>
    <t>Fuchs, Barry</t>
  </si>
  <si>
    <t>Barry Fuchs</t>
  </si>
  <si>
    <t>Fuchs, Ross</t>
  </si>
  <si>
    <t>ross@2ndswing.com</t>
  </si>
  <si>
    <t>Carpenter, Randy</t>
  </si>
  <si>
    <t>carpdr@aol.com</t>
  </si>
  <si>
    <t>Randy Carpenter</t>
  </si>
  <si>
    <t>Roddy, Danny</t>
  </si>
  <si>
    <t>tom.buslee@traditionllc.com</t>
  </si>
  <si>
    <t>Buslee, Tom 1</t>
  </si>
  <si>
    <t>Buslee, Tom 2</t>
  </si>
  <si>
    <t>cselzler@gmail.com</t>
  </si>
  <si>
    <t>Selzer, Chad</t>
  </si>
  <si>
    <t>Chad Selzer</t>
  </si>
  <si>
    <t>Tom Buslee</t>
  </si>
  <si>
    <t>Ibrahim, Jenn</t>
  </si>
  <si>
    <t>ferf2622@gmail.com</t>
  </si>
  <si>
    <t>brenden.white5234@gmail.com</t>
  </si>
  <si>
    <t>White, Brenden</t>
  </si>
  <si>
    <t>Brenden White</t>
  </si>
  <si>
    <t>Steve Markson</t>
  </si>
  <si>
    <t>Dario, Nick</t>
  </si>
  <si>
    <t>kanavati14@yahoo.com</t>
  </si>
  <si>
    <t>Buslee, Tom 3</t>
  </si>
  <si>
    <t>Simmons, Brandon</t>
  </si>
  <si>
    <t>arustad20@hotmail.com</t>
  </si>
  <si>
    <t>Rustad, Aaron</t>
  </si>
  <si>
    <t>Aaron Rustad</t>
  </si>
  <si>
    <t>aaronharoldwright@gmail.com</t>
  </si>
  <si>
    <t>Wright, Aaron 1</t>
  </si>
  <si>
    <t>Wright, Aaron 2</t>
  </si>
  <si>
    <t>Aaron Wright</t>
  </si>
  <si>
    <t>micmol25@msn.com</t>
  </si>
  <si>
    <t>Moller, Michael</t>
  </si>
  <si>
    <t>Mike Moller</t>
  </si>
  <si>
    <t>Miller, Russ</t>
  </si>
  <si>
    <t>Russ.Miller@AndersenCorp.com</t>
  </si>
  <si>
    <t>kellen@2ndswing.com</t>
  </si>
  <si>
    <t>Krause, Kellen</t>
  </si>
  <si>
    <t>Kellen Krause</t>
  </si>
  <si>
    <t>Will pay via Pay Pal</t>
  </si>
  <si>
    <t>Valento, Karen</t>
  </si>
  <si>
    <t>Momsfrrari@comcast.net</t>
  </si>
  <si>
    <t>Karen Valento</t>
  </si>
  <si>
    <t>DAVE VALENTO</t>
  </si>
  <si>
    <t>Mira_young@dell.com</t>
  </si>
  <si>
    <t>Mira Young</t>
  </si>
  <si>
    <t>Young, Mira 1</t>
  </si>
  <si>
    <t>Sorenson, Mike</t>
  </si>
  <si>
    <t>Mnsorenson@gmail.com</t>
  </si>
  <si>
    <t>Mike Sorenson</t>
  </si>
  <si>
    <t>Young, Mira 2</t>
  </si>
  <si>
    <t>Valento, Dave 1</t>
  </si>
  <si>
    <t>thephantom@trackphantom.com</t>
  </si>
  <si>
    <t>Valento, Dave 2</t>
  </si>
  <si>
    <t>Valento, Dave 3</t>
  </si>
  <si>
    <t>Buslee, Tom 4</t>
  </si>
  <si>
    <t>Jenny Brockpahler</t>
  </si>
  <si>
    <t>Mychal Brooks</t>
  </si>
  <si>
    <t>Position</t>
  </si>
  <si>
    <t>VEGAS</t>
  </si>
  <si>
    <t>CHECK RECEIVED</t>
  </si>
  <si>
    <t>US bank check on 4/4</t>
  </si>
  <si>
    <t>Jeff Larson</t>
  </si>
  <si>
    <t>CASH</t>
  </si>
  <si>
    <t>Money Won</t>
  </si>
  <si>
    <t>Henley, Russell</t>
  </si>
  <si>
    <t>Board</t>
  </si>
  <si>
    <t>Rank</t>
  </si>
  <si>
    <t>Behind Winner</t>
  </si>
  <si>
    <t>Behind 1 Above</t>
  </si>
  <si>
    <t>OFFICIAL RESULTS</t>
  </si>
  <si>
    <t>IF JUSTIN ROSE WOULD HAVE WON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</si>
</sst>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0.0%"/>
    <numFmt numFmtId="166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1499984740745262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52126"/>
      <name val="Inherit"/>
    </font>
    <font>
      <sz val="10"/>
      <color rgb="FF3B3B3B"/>
      <name val="Inherit"/>
    </font>
    <font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CD1D5"/>
      </right>
      <top style="medium">
        <color rgb="FFCCD1D5"/>
      </top>
      <bottom style="medium">
        <color rgb="FFCCD1D5"/>
      </bottom>
      <diagonal/>
    </border>
    <border>
      <left style="medium">
        <color rgb="FFCCD1D5"/>
      </left>
      <right/>
      <top style="medium">
        <color rgb="FFCCD1D5"/>
      </top>
      <bottom style="medium">
        <color rgb="FFCCD1D5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44" fontId="2" fillId="3" borderId="4" xfId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44" fontId="2" fillId="4" borderId="4" xfId="1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44" fontId="2" fillId="5" borderId="4" xfId="1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44" fontId="2" fillId="6" borderId="4" xfId="1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44" fontId="2" fillId="7" borderId="4" xfId="1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/>
    </xf>
    <xf numFmtId="44" fontId="2" fillId="8" borderId="4" xfId="1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center" vertical="center"/>
    </xf>
    <xf numFmtId="44" fontId="3" fillId="11" borderId="7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4" fontId="3" fillId="3" borderId="9" xfId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44" fontId="3" fillId="4" borderId="9" xfId="1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44" fontId="3" fillId="5" borderId="9" xfId="1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44" fontId="3" fillId="6" borderId="9" xfId="1" applyFont="1" applyFill="1" applyBorder="1" applyAlignment="1">
      <alignment horizontal="left" vertical="center"/>
    </xf>
    <xf numFmtId="0" fontId="3" fillId="12" borderId="9" xfId="0" applyNumberFormat="1" applyFont="1" applyFill="1" applyBorder="1" applyAlignment="1" applyProtection="1">
      <alignment horizontal="left" vertical="top"/>
    </xf>
    <xf numFmtId="0" fontId="3" fillId="7" borderId="9" xfId="0" applyFont="1" applyFill="1" applyBorder="1" applyAlignment="1">
      <alignment horizontal="left" vertical="center"/>
    </xf>
    <xf numFmtId="44" fontId="3" fillId="7" borderId="9" xfId="1" applyFont="1" applyFill="1" applyBorder="1" applyAlignment="1">
      <alignment horizontal="left" vertical="center"/>
    </xf>
    <xf numFmtId="2" fontId="3" fillId="7" borderId="9" xfId="0" applyNumberFormat="1" applyFont="1" applyFill="1" applyBorder="1" applyAlignment="1">
      <alignment horizontal="left" vertical="center"/>
    </xf>
    <xf numFmtId="2" fontId="3" fillId="8" borderId="9" xfId="0" applyNumberFormat="1" applyFont="1" applyFill="1" applyBorder="1" applyAlignment="1">
      <alignment horizontal="left" vertical="center"/>
    </xf>
    <xf numFmtId="44" fontId="3" fillId="8" borderId="9" xfId="1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 wrapText="1"/>
    </xf>
    <xf numFmtId="2" fontId="3" fillId="6" borderId="9" xfId="0" applyNumberFormat="1" applyFont="1" applyFill="1" applyBorder="1" applyAlignment="1">
      <alignment horizontal="left" vertical="center"/>
    </xf>
    <xf numFmtId="2" fontId="3" fillId="13" borderId="9" xfId="0" applyNumberFormat="1" applyFont="1" applyFill="1" applyBorder="1" applyAlignment="1">
      <alignment horizontal="left" vertical="center"/>
    </xf>
    <xf numFmtId="0" fontId="3" fillId="14" borderId="9" xfId="0" applyNumberFormat="1" applyFont="1" applyFill="1" applyBorder="1" applyAlignment="1" applyProtection="1">
      <alignment horizontal="left" vertical="top"/>
    </xf>
    <xf numFmtId="2" fontId="3" fillId="4" borderId="9" xfId="0" applyNumberFormat="1" applyFont="1" applyFill="1" applyBorder="1" applyAlignment="1">
      <alignment horizontal="left" vertical="center"/>
    </xf>
    <xf numFmtId="0" fontId="3" fillId="15" borderId="9" xfId="0" applyNumberFormat="1" applyFont="1" applyFill="1" applyBorder="1" applyAlignment="1" applyProtection="1">
      <alignment horizontal="left" vertical="top"/>
    </xf>
    <xf numFmtId="2" fontId="3" fillId="5" borderId="9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2" fontId="3" fillId="15" borderId="9" xfId="0" applyNumberFormat="1" applyFont="1" applyFill="1" applyBorder="1" applyAlignment="1">
      <alignment horizontal="left" vertical="center"/>
    </xf>
    <xf numFmtId="44" fontId="3" fillId="3" borderId="12" xfId="1" applyFont="1" applyFill="1" applyBorder="1" applyAlignment="1">
      <alignment horizontal="left" vertical="center"/>
    </xf>
    <xf numFmtId="0" fontId="3" fillId="16" borderId="9" xfId="0" applyNumberFormat="1" applyFont="1" applyFill="1" applyBorder="1" applyAlignment="1" applyProtection="1">
      <alignment horizontal="left" vertical="top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left" vertical="center"/>
    </xf>
    <xf numFmtId="2" fontId="3" fillId="14" borderId="9" xfId="0" applyNumberFormat="1" applyFont="1" applyFill="1" applyBorder="1" applyAlignment="1">
      <alignment horizontal="left" vertical="center"/>
    </xf>
    <xf numFmtId="0" fontId="3" fillId="0" borderId="0" xfId="0" applyFont="1"/>
    <xf numFmtId="0" fontId="4" fillId="10" borderId="0" xfId="0" applyFont="1" applyFill="1" applyAlignment="1">
      <alignment horizontal="center" vertical="center"/>
    </xf>
    <xf numFmtId="2" fontId="4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9" fontId="5" fillId="10" borderId="0" xfId="2" applyFont="1" applyFill="1" applyAlignment="1">
      <alignment vertical="center"/>
    </xf>
    <xf numFmtId="44" fontId="5" fillId="10" borderId="0" xfId="1" applyFont="1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164" fontId="4" fillId="10" borderId="0" xfId="0" applyNumberFormat="1" applyFont="1" applyFill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horizontal="center" vertical="center"/>
    </xf>
    <xf numFmtId="9" fontId="5" fillId="9" borderId="21" xfId="2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 vertical="center"/>
    </xf>
    <xf numFmtId="9" fontId="5" fillId="9" borderId="12" xfId="2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" fontId="5" fillId="10" borderId="23" xfId="0" applyNumberFormat="1" applyFont="1" applyFill="1" applyBorder="1" applyAlignment="1">
      <alignment horizontal="right" vertical="center"/>
    </xf>
    <xf numFmtId="44" fontId="5" fillId="10" borderId="24" xfId="1" applyFont="1" applyFill="1" applyBorder="1" applyAlignment="1">
      <alignment horizontal="left" vertical="center"/>
    </xf>
    <xf numFmtId="0" fontId="5" fillId="10" borderId="25" xfId="0" applyFont="1" applyFill="1" applyBorder="1" applyAlignment="1">
      <alignment horizontal="center" vertical="center"/>
    </xf>
    <xf numFmtId="44" fontId="5" fillId="10" borderId="26" xfId="1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44" fontId="7" fillId="10" borderId="28" xfId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/>
    </xf>
    <xf numFmtId="9" fontId="5" fillId="2" borderId="33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9" fontId="5" fillId="9" borderId="21" xfId="0" applyNumberFormat="1" applyFont="1" applyFill="1" applyBorder="1" applyAlignment="1">
      <alignment horizontal="center" vertical="center"/>
    </xf>
    <xf numFmtId="9" fontId="5" fillId="9" borderId="12" xfId="0" applyNumberFormat="1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44" fontId="7" fillId="10" borderId="38" xfId="1" applyFont="1" applyFill="1" applyBorder="1" applyAlignment="1">
      <alignment horizontal="center" vertical="center"/>
    </xf>
    <xf numFmtId="9" fontId="5" fillId="2" borderId="21" xfId="2" applyFont="1" applyFill="1" applyBorder="1" applyAlignment="1">
      <alignment horizontal="center" vertical="center"/>
    </xf>
    <xf numFmtId="9" fontId="5" fillId="2" borderId="12" xfId="2" applyFont="1" applyFill="1" applyBorder="1" applyAlignment="1">
      <alignment horizontal="center" vertical="center"/>
    </xf>
    <xf numFmtId="9" fontId="5" fillId="2" borderId="21" xfId="0" applyNumberFormat="1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vertical="center" wrapText="1"/>
    </xf>
    <xf numFmtId="0" fontId="5" fillId="9" borderId="32" xfId="0" applyFont="1" applyFill="1" applyBorder="1" applyAlignment="1">
      <alignment horizontal="center" vertical="center"/>
    </xf>
    <xf numFmtId="9" fontId="5" fillId="9" borderId="33" xfId="2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44" fontId="5" fillId="10" borderId="30" xfId="1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44" fontId="5" fillId="10" borderId="10" xfId="1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44" fontId="5" fillId="10" borderId="36" xfId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9" fontId="6" fillId="17" borderId="17" xfId="2" applyFont="1" applyFill="1" applyBorder="1" applyAlignment="1">
      <alignment horizontal="center" vertical="center" wrapText="1"/>
    </xf>
    <xf numFmtId="44" fontId="8" fillId="0" borderId="0" xfId="1" applyFont="1"/>
    <xf numFmtId="10" fontId="8" fillId="0" borderId="0" xfId="0" applyNumberFormat="1" applyFont="1"/>
    <xf numFmtId="0" fontId="8" fillId="0" borderId="0" xfId="0" applyFont="1"/>
    <xf numFmtId="44" fontId="8" fillId="0" borderId="9" xfId="0" applyNumberFormat="1" applyFont="1" applyBorder="1"/>
    <xf numFmtId="10" fontId="8" fillId="0" borderId="8" xfId="2" applyNumberFormat="1" applyFont="1" applyBorder="1"/>
    <xf numFmtId="44" fontId="8" fillId="0" borderId="10" xfId="1" applyFont="1" applyBorder="1"/>
    <xf numFmtId="0" fontId="0" fillId="0" borderId="0" xfId="0" applyAlignment="1">
      <alignment vertical="center" wrapText="1"/>
    </xf>
    <xf numFmtId="0" fontId="3" fillId="12" borderId="9" xfId="0" applyFont="1" applyFill="1" applyBorder="1" applyAlignment="1" applyProtection="1">
      <alignment horizontal="left" vertical="top"/>
    </xf>
    <xf numFmtId="0" fontId="5" fillId="2" borderId="29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center" vertical="center"/>
    </xf>
    <xf numFmtId="9" fontId="5" fillId="2" borderId="40" xfId="2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17" borderId="41" xfId="0" applyFont="1" applyFill="1" applyBorder="1" applyAlignment="1">
      <alignment horizontal="center" vertical="center" wrapText="1"/>
    </xf>
    <xf numFmtId="0" fontId="6" fillId="17" borderId="42" xfId="0" applyFont="1" applyFill="1" applyBorder="1" applyAlignment="1">
      <alignment horizontal="center" vertical="center" wrapText="1"/>
    </xf>
    <xf numFmtId="0" fontId="6" fillId="17" borderId="43" xfId="0" applyFont="1" applyFill="1" applyBorder="1" applyAlignment="1">
      <alignment horizontal="center" vertical="center" wrapText="1"/>
    </xf>
    <xf numFmtId="0" fontId="6" fillId="17" borderId="44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/>
    </xf>
    <xf numFmtId="165" fontId="8" fillId="0" borderId="0" xfId="0" applyNumberFormat="1" applyFont="1"/>
    <xf numFmtId="165" fontId="8" fillId="0" borderId="0" xfId="2" applyNumberFormat="1" applyFont="1"/>
    <xf numFmtId="10" fontId="8" fillId="0" borderId="37" xfId="0" applyNumberFormat="1" applyFont="1" applyBorder="1"/>
    <xf numFmtId="0" fontId="8" fillId="0" borderId="45" xfId="0" applyFont="1" applyBorder="1"/>
    <xf numFmtId="44" fontId="8" fillId="0" borderId="38" xfId="1" applyFont="1" applyBorder="1"/>
    <xf numFmtId="10" fontId="8" fillId="0" borderId="35" xfId="2" applyNumberFormat="1" applyFont="1" applyBorder="1"/>
    <xf numFmtId="44" fontId="8" fillId="0" borderId="46" xfId="0" applyNumberFormat="1" applyFont="1" applyBorder="1"/>
    <xf numFmtId="44" fontId="8" fillId="0" borderId="36" xfId="1" applyFont="1" applyBorder="1"/>
    <xf numFmtId="37" fontId="8" fillId="0" borderId="0" xfId="1" applyNumberFormat="1" applyFont="1"/>
    <xf numFmtId="1" fontId="8" fillId="0" borderId="0" xfId="0" applyNumberFormat="1" applyFont="1" applyAlignment="1">
      <alignment vertical="center" wrapText="1"/>
    </xf>
    <xf numFmtId="14" fontId="3" fillId="10" borderId="7" xfId="0" applyNumberFormat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top" wrapText="1"/>
    </xf>
    <xf numFmtId="44" fontId="3" fillId="10" borderId="7" xfId="1" applyFont="1" applyFill="1" applyBorder="1" applyAlignment="1">
      <alignment horizontal="center" vertical="center"/>
    </xf>
    <xf numFmtId="44" fontId="3" fillId="0" borderId="0" xfId="1" applyFont="1"/>
    <xf numFmtId="44" fontId="3" fillId="19" borderId="7" xfId="1" applyFont="1" applyFill="1" applyBorder="1" applyAlignment="1">
      <alignment horizontal="center" vertical="center"/>
    </xf>
    <xf numFmtId="44" fontId="3" fillId="9" borderId="7" xfId="1" applyFont="1" applyFill="1" applyBorder="1" applyAlignment="1">
      <alignment horizontal="center" vertical="center"/>
    </xf>
    <xf numFmtId="44" fontId="3" fillId="10" borderId="14" xfId="1" applyFont="1" applyFill="1" applyBorder="1" applyAlignment="1">
      <alignment horizontal="center" vertical="center"/>
    </xf>
    <xf numFmtId="44" fontId="6" fillId="20" borderId="7" xfId="1" applyFont="1" applyFill="1" applyBorder="1" applyAlignment="1">
      <alignment horizontal="center" vertical="center"/>
    </xf>
    <xf numFmtId="10" fontId="8" fillId="0" borderId="29" xfId="2" applyNumberFormat="1" applyFont="1" applyBorder="1"/>
    <xf numFmtId="44" fontId="8" fillId="0" borderId="39" xfId="0" applyNumberFormat="1" applyFont="1" applyBorder="1"/>
    <xf numFmtId="44" fontId="8" fillId="0" borderId="30" xfId="1" applyFont="1" applyBorder="1"/>
    <xf numFmtId="10" fontId="8" fillId="0" borderId="47" xfId="0" applyNumberFormat="1" applyFont="1" applyBorder="1"/>
    <xf numFmtId="0" fontId="8" fillId="0" borderId="48" xfId="0" applyFont="1" applyBorder="1"/>
    <xf numFmtId="44" fontId="8" fillId="0" borderId="48" xfId="1" applyFont="1" applyBorder="1"/>
    <xf numFmtId="166" fontId="8" fillId="0" borderId="25" xfId="1" applyNumberFormat="1" applyFont="1" applyBorder="1"/>
    <xf numFmtId="166" fontId="8" fillId="0" borderId="49" xfId="0" applyNumberFormat="1" applyFont="1" applyBorder="1"/>
    <xf numFmtId="166" fontId="8" fillId="0" borderId="49" xfId="1" applyNumberFormat="1" applyFont="1" applyBorder="1"/>
    <xf numFmtId="0" fontId="3" fillId="9" borderId="14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0" fontId="11" fillId="22" borderId="0" xfId="0" applyFont="1" applyFill="1" applyAlignment="1">
      <alignment horizontal="center" wrapText="1"/>
    </xf>
    <xf numFmtId="0" fontId="12" fillId="22" borderId="50" xfId="0" applyFont="1" applyFill="1" applyBorder="1" applyAlignment="1">
      <alignment horizontal="left" vertical="center" wrapText="1"/>
    </xf>
    <xf numFmtId="6" fontId="12" fillId="22" borderId="51" xfId="0" applyNumberFormat="1" applyFont="1" applyFill="1" applyBorder="1" applyAlignment="1">
      <alignment horizontal="left" vertical="center" wrapText="1"/>
    </xf>
    <xf numFmtId="0" fontId="12" fillId="23" borderId="50" xfId="0" applyFont="1" applyFill="1" applyBorder="1" applyAlignment="1">
      <alignment horizontal="left" vertical="center" wrapText="1"/>
    </xf>
    <xf numFmtId="6" fontId="12" fillId="23" borderId="51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center"/>
    </xf>
    <xf numFmtId="0" fontId="3" fillId="9" borderId="7" xfId="0" quotePrefix="1" applyFont="1" applyFill="1" applyBorder="1" applyAlignment="1">
      <alignment horizontal="left" vertical="center"/>
    </xf>
    <xf numFmtId="44" fontId="0" fillId="0" borderId="9" xfId="1" applyFont="1" applyBorder="1"/>
    <xf numFmtId="44" fontId="0" fillId="0" borderId="0" xfId="1" applyFont="1"/>
    <xf numFmtId="0" fontId="0" fillId="9" borderId="9" xfId="0" applyFill="1" applyBorder="1"/>
    <xf numFmtId="0" fontId="0" fillId="9" borderId="0" xfId="0" applyFill="1"/>
    <xf numFmtId="44" fontId="13" fillId="2" borderId="9" xfId="1" applyFont="1" applyFill="1" applyBorder="1" applyAlignment="1">
      <alignment horizontal="left" vertical="center"/>
    </xf>
    <xf numFmtId="0" fontId="2" fillId="8" borderId="52" xfId="0" applyFont="1" applyFill="1" applyBorder="1" applyAlignment="1">
      <alignment horizontal="center" vertical="top"/>
    </xf>
    <xf numFmtId="2" fontId="3" fillId="8" borderId="12" xfId="0" applyNumberFormat="1" applyFont="1" applyFill="1" applyBorder="1" applyAlignment="1">
      <alignment horizontal="left" vertical="center"/>
    </xf>
    <xf numFmtId="44" fontId="3" fillId="8" borderId="39" xfId="1" applyFont="1" applyFill="1" applyBorder="1" applyAlignment="1">
      <alignment horizontal="left" vertical="center"/>
    </xf>
    <xf numFmtId="0" fontId="2" fillId="8" borderId="53" xfId="0" applyFont="1" applyFill="1" applyBorder="1" applyAlignment="1">
      <alignment horizontal="center" vertical="top"/>
    </xf>
    <xf numFmtId="0" fontId="3" fillId="18" borderId="1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center" vertical="top"/>
    </xf>
    <xf numFmtId="0" fontId="2" fillId="2" borderId="56" xfId="0" applyFont="1" applyFill="1" applyBorder="1" applyAlignment="1">
      <alignment horizontal="center" vertical="top"/>
    </xf>
    <xf numFmtId="0" fontId="3" fillId="9" borderId="39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" fillId="0" borderId="9" xfId="0" applyFont="1" applyBorder="1"/>
    <xf numFmtId="166" fontId="8" fillId="0" borderId="9" xfId="1" applyNumberFormat="1" applyFont="1" applyBorder="1"/>
    <xf numFmtId="0" fontId="8" fillId="0" borderId="0" xfId="0" applyFont="1" applyAlignment="1">
      <alignment horizontal="center"/>
    </xf>
    <xf numFmtId="166" fontId="8" fillId="0" borderId="0" xfId="1" applyNumberFormat="1" applyFont="1"/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166" fontId="14" fillId="2" borderId="58" xfId="1" applyNumberFormat="1" applyFont="1" applyFill="1" applyBorder="1" applyAlignment="1">
      <alignment horizontal="center" vertical="center" wrapText="1"/>
    </xf>
    <xf numFmtId="166" fontId="14" fillId="2" borderId="53" xfId="1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9" xfId="0" applyFont="1" applyBorder="1"/>
    <xf numFmtId="166" fontId="15" fillId="0" borderId="39" xfId="1" applyNumberFormat="1" applyFont="1" applyBorder="1"/>
    <xf numFmtId="166" fontId="15" fillId="0" borderId="30" xfId="1" applyNumberFormat="1" applyFont="1" applyBorder="1"/>
    <xf numFmtId="0" fontId="16" fillId="0" borderId="8" xfId="0" applyFont="1" applyBorder="1" applyAlignment="1">
      <alignment horizontal="center"/>
    </xf>
    <xf numFmtId="0" fontId="16" fillId="0" borderId="9" xfId="0" applyFont="1" applyBorder="1"/>
    <xf numFmtId="166" fontId="16" fillId="0" borderId="9" xfId="1" applyNumberFormat="1" applyFont="1" applyBorder="1"/>
    <xf numFmtId="166" fontId="16" fillId="0" borderId="10" xfId="1" applyNumberFormat="1" applyFont="1" applyBorder="1"/>
    <xf numFmtId="0" fontId="8" fillId="0" borderId="8" xfId="0" applyFont="1" applyBorder="1" applyAlignment="1">
      <alignment horizontal="center"/>
    </xf>
    <xf numFmtId="166" fontId="8" fillId="0" borderId="10" xfId="1" applyNumberFormat="1" applyFont="1" applyBorder="1"/>
    <xf numFmtId="166" fontId="17" fillId="0" borderId="9" xfId="1" applyNumberFormat="1" applyFont="1" applyBorder="1"/>
    <xf numFmtId="0" fontId="8" fillId="0" borderId="31" xfId="0" applyFont="1" applyBorder="1" applyAlignment="1">
      <alignment horizontal="center"/>
    </xf>
    <xf numFmtId="0" fontId="8" fillId="0" borderId="32" xfId="0" applyFont="1" applyBorder="1"/>
    <xf numFmtId="166" fontId="8" fillId="0" borderId="32" xfId="1" applyNumberFormat="1" applyFont="1" applyBorder="1"/>
    <xf numFmtId="166" fontId="8" fillId="0" borderId="34" xfId="1" applyNumberFormat="1" applyFont="1" applyBorder="1"/>
    <xf numFmtId="166" fontId="17" fillId="0" borderId="32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1C541C"/>
      <color rgb="FF287A28"/>
      <color rgb="FF339933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TOTALS!$D$3:$D$14</c:f>
              <c:strCache>
                <c:ptCount val="12"/>
                <c:pt idx="0">
                  <c:v>Day, Jason</c:v>
                </c:pt>
                <c:pt idx="1">
                  <c:v>Fowler, Rickie</c:v>
                </c:pt>
                <c:pt idx="2">
                  <c:v>Garcia, Sergio</c:v>
                </c:pt>
                <c:pt idx="3">
                  <c:v>Johnson, Dustin</c:v>
                </c:pt>
                <c:pt idx="4">
                  <c:v>Matsuyama, Hideki</c:v>
                </c:pt>
                <c:pt idx="5">
                  <c:v>McIlroy, Rory</c:v>
                </c:pt>
                <c:pt idx="6">
                  <c:v>Mickelson, Phil</c:v>
                </c:pt>
                <c:pt idx="7">
                  <c:v>Rose, Justin</c:v>
                </c:pt>
                <c:pt idx="8">
                  <c:v>Scott, Adam</c:v>
                </c:pt>
                <c:pt idx="9">
                  <c:v>Spieth, Jordan</c:v>
                </c:pt>
                <c:pt idx="10">
                  <c:v>Stenson, Henrik</c:v>
                </c:pt>
                <c:pt idx="11">
                  <c:v>Watson, Bubba</c:v>
                </c:pt>
              </c:strCache>
            </c:strRef>
          </c:cat>
          <c:val>
            <c:numRef>
              <c:f>TOTALS!$F$3:$F$14</c:f>
              <c:numCache>
                <c:formatCode>0%</c:formatCode>
                <c:ptCount val="12"/>
                <c:pt idx="0">
                  <c:v>0.11502347417840375</c:v>
                </c:pt>
                <c:pt idx="1">
                  <c:v>0.17136150234741784</c:v>
                </c:pt>
                <c:pt idx="2">
                  <c:v>2.5821596244131457E-2</c:v>
                </c:pt>
                <c:pt idx="3">
                  <c:v>0.11971830985915492</c:v>
                </c:pt>
                <c:pt idx="4">
                  <c:v>0.18309859154929578</c:v>
                </c:pt>
                <c:pt idx="5">
                  <c:v>0.50704225352112675</c:v>
                </c:pt>
                <c:pt idx="6">
                  <c:v>7.0422535211267609E-2</c:v>
                </c:pt>
                <c:pt idx="7">
                  <c:v>0.14788732394366197</c:v>
                </c:pt>
                <c:pt idx="8">
                  <c:v>2.3474178403755867E-2</c:v>
                </c:pt>
                <c:pt idx="9">
                  <c:v>0.57981220657276999</c:v>
                </c:pt>
                <c:pt idx="10">
                  <c:v>3.5211267605633804E-2</c:v>
                </c:pt>
                <c:pt idx="11">
                  <c:v>2.1126760563380281E-2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0-4D5E-9330-B6B9D101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7624"/>
        <c:axId val="4128408"/>
      </c:barChart>
      <c:catAx>
        <c:axId val="412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408"/>
        <c:crosses val="autoZero"/>
        <c:auto val="1"/>
        <c:lblAlgn val="ctr"/>
        <c:lblOffset val="100"/>
        <c:noMultiLvlLbl val="0"/>
      </c:catAx>
      <c:valAx>
        <c:axId val="4128408"/>
        <c:scaling>
          <c:orientation val="minMax"/>
          <c:max val="0.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</a:t>
            </a:r>
            <a:r>
              <a:rPr lang="en-US" baseline="0"/>
              <a:t>P B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TOTALS!$D$15:$D$34</c:f>
              <c:strCache>
                <c:ptCount val="20"/>
                <c:pt idx="0">
                  <c:v>Berger, Daniel</c:v>
                </c:pt>
                <c:pt idx="1">
                  <c:v>Casey, Paul</c:v>
                </c:pt>
                <c:pt idx="2">
                  <c:v>Dufner, Jason</c:v>
                </c:pt>
                <c:pt idx="3">
                  <c:v>Els, Ernie</c:v>
                </c:pt>
                <c:pt idx="4">
                  <c:v>Furyk, Jim</c:v>
                </c:pt>
                <c:pt idx="5">
                  <c:v>Grace, Branden</c:v>
                </c:pt>
                <c:pt idx="6">
                  <c:v>Haas, Bill</c:v>
                </c:pt>
                <c:pt idx="7">
                  <c:v>Holmes, J.B.</c:v>
                </c:pt>
                <c:pt idx="8">
                  <c:v>Johnson, Zach</c:v>
                </c:pt>
                <c:pt idx="9">
                  <c:v>Knox, Russell</c:v>
                </c:pt>
                <c:pt idx="10">
                  <c:v>Kuchar, Matt</c:v>
                </c:pt>
                <c:pt idx="11">
                  <c:v>Moore, Ryan</c:v>
                </c:pt>
                <c:pt idx="12">
                  <c:v>Na, Kevin</c:v>
                </c:pt>
                <c:pt idx="13">
                  <c:v>Oosthuizen, Louis</c:v>
                </c:pt>
                <c:pt idx="14">
                  <c:v>Reed, Patrick</c:v>
                </c:pt>
                <c:pt idx="15">
                  <c:v>Schwartzel, Charl</c:v>
                </c:pt>
                <c:pt idx="16">
                  <c:v>Snedeker, Brandt</c:v>
                </c:pt>
                <c:pt idx="17">
                  <c:v>Walker, Jimmy</c:v>
                </c:pt>
                <c:pt idx="18">
                  <c:v>Westwood, Lee</c:v>
                </c:pt>
                <c:pt idx="19">
                  <c:v>Willett, Danny</c:v>
                </c:pt>
              </c:strCache>
            </c:strRef>
          </c:cat>
          <c:val>
            <c:numRef>
              <c:f>TOTALS!$F$15:$F$34</c:f>
              <c:numCache>
                <c:formatCode>0%</c:formatCode>
                <c:ptCount val="20"/>
                <c:pt idx="0">
                  <c:v>0.15727699530516431</c:v>
                </c:pt>
                <c:pt idx="1">
                  <c:v>0.38028169014084506</c:v>
                </c:pt>
                <c:pt idx="2">
                  <c:v>3.2863849765258218E-2</c:v>
                </c:pt>
                <c:pt idx="3">
                  <c:v>2.3474178403755869E-3</c:v>
                </c:pt>
                <c:pt idx="4">
                  <c:v>9.3896713615023476E-3</c:v>
                </c:pt>
                <c:pt idx="5">
                  <c:v>9.3896713615023476E-3</c:v>
                </c:pt>
                <c:pt idx="6">
                  <c:v>0.13145539906103287</c:v>
                </c:pt>
                <c:pt idx="7">
                  <c:v>3.9906103286384977E-2</c:v>
                </c:pt>
                <c:pt idx="8">
                  <c:v>5.6338028169014086E-2</c:v>
                </c:pt>
                <c:pt idx="9">
                  <c:v>1.4084507042253521E-2</c:v>
                </c:pt>
                <c:pt idx="10">
                  <c:v>0.14084507042253522</c:v>
                </c:pt>
                <c:pt idx="11">
                  <c:v>3.2863849765258218E-2</c:v>
                </c:pt>
                <c:pt idx="12">
                  <c:v>1.8779342723004695E-2</c:v>
                </c:pt>
                <c:pt idx="13">
                  <c:v>0.21830985915492956</c:v>
                </c:pt>
                <c:pt idx="14">
                  <c:v>0.176056338028169</c:v>
                </c:pt>
                <c:pt idx="15">
                  <c:v>4.4600938967136149E-2</c:v>
                </c:pt>
                <c:pt idx="16">
                  <c:v>0.26525821596244131</c:v>
                </c:pt>
                <c:pt idx="17">
                  <c:v>5.39906103286385E-2</c:v>
                </c:pt>
                <c:pt idx="18">
                  <c:v>0.17370892018779344</c:v>
                </c:pt>
                <c:pt idx="19">
                  <c:v>4.2253521126760563E-2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3-4281-946D-88CCB448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7232"/>
        <c:axId val="4130760"/>
      </c:barChart>
      <c:catAx>
        <c:axId val="412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0760"/>
        <c:crosses val="autoZero"/>
        <c:auto val="1"/>
        <c:lblAlgn val="ctr"/>
        <c:lblOffset val="100"/>
        <c:noMultiLvlLbl val="0"/>
      </c:catAx>
      <c:valAx>
        <c:axId val="4130760"/>
        <c:scaling>
          <c:orientation val="minMax"/>
          <c:max val="0.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TOTALS!$D$35:$D$54</c:f>
              <c:strCache>
                <c:ptCount val="20"/>
                <c:pt idx="0">
                  <c:v>Chappell, Kevin</c:v>
                </c:pt>
                <c:pt idx="1">
                  <c:v>Fitzpatrick, Matthew</c:v>
                </c:pt>
                <c:pt idx="2">
                  <c:v>Grillo, Emiliano</c:v>
                </c:pt>
                <c:pt idx="3">
                  <c:v>Hatton, Tyrell</c:v>
                </c:pt>
                <c:pt idx="4">
                  <c:v>Kaymer, Martin</c:v>
                </c:pt>
                <c:pt idx="5">
                  <c:v>Kisner, Kevin</c:v>
                </c:pt>
                <c:pt idx="6">
                  <c:v>Kjeldsen, Soren</c:v>
                </c:pt>
                <c:pt idx="7">
                  <c:v>Koepka, Brooks</c:v>
                </c:pt>
                <c:pt idx="8">
                  <c:v>Leishman, Marc</c:v>
                </c:pt>
                <c:pt idx="9">
                  <c:v>Lowry, Shane</c:v>
                </c:pt>
                <c:pt idx="10">
                  <c:v>Molinari, Francesco</c:v>
                </c:pt>
                <c:pt idx="11">
                  <c:v>Noren, Alex</c:v>
                </c:pt>
                <c:pt idx="12">
                  <c:v>Piercy, Scott</c:v>
                </c:pt>
                <c:pt idx="13">
                  <c:v>Rahm, Jon</c:v>
                </c:pt>
                <c:pt idx="14">
                  <c:v>Simpson, Webb</c:v>
                </c:pt>
                <c:pt idx="15">
                  <c:v>Steele, Brendan</c:v>
                </c:pt>
                <c:pt idx="16">
                  <c:v>Stricker, Steve</c:v>
                </c:pt>
                <c:pt idx="17">
                  <c:v>Thomas, Justin</c:v>
                </c:pt>
                <c:pt idx="18">
                  <c:v>Wood, Chris</c:v>
                </c:pt>
                <c:pt idx="19">
                  <c:v>Woodland, Gary</c:v>
                </c:pt>
              </c:strCache>
            </c:strRef>
          </c:cat>
          <c:val>
            <c:numRef>
              <c:f>TOTALS!$F$35:$F$54</c:f>
              <c:numCache>
                <c:formatCode>0%</c:formatCode>
                <c:ptCount val="20"/>
                <c:pt idx="0">
                  <c:v>2.1126760563380281E-2</c:v>
                </c:pt>
                <c:pt idx="1">
                  <c:v>0.18309859154929578</c:v>
                </c:pt>
                <c:pt idx="2">
                  <c:v>8.9201877934272297E-2</c:v>
                </c:pt>
                <c:pt idx="3">
                  <c:v>0.30046948356807512</c:v>
                </c:pt>
                <c:pt idx="4">
                  <c:v>8.6854460093896718E-2</c:v>
                </c:pt>
                <c:pt idx="5">
                  <c:v>0.15962441314553991</c:v>
                </c:pt>
                <c:pt idx="6">
                  <c:v>0.10093896713615023</c:v>
                </c:pt>
                <c:pt idx="7">
                  <c:v>0.17840375586854459</c:v>
                </c:pt>
                <c:pt idx="8">
                  <c:v>0.22535211267605634</c:v>
                </c:pt>
                <c:pt idx="9">
                  <c:v>3.5211267605633804E-2</c:v>
                </c:pt>
                <c:pt idx="10">
                  <c:v>3.2863849765258218E-2</c:v>
                </c:pt>
                <c:pt idx="11">
                  <c:v>9.3896713615023469E-2</c:v>
                </c:pt>
                <c:pt idx="12">
                  <c:v>1.8779342723004695E-2</c:v>
                </c:pt>
                <c:pt idx="13">
                  <c:v>0.73708920187793425</c:v>
                </c:pt>
                <c:pt idx="14">
                  <c:v>3.5211267605633804E-2</c:v>
                </c:pt>
                <c:pt idx="15">
                  <c:v>3.7558685446009391E-2</c:v>
                </c:pt>
                <c:pt idx="16">
                  <c:v>3.9906103286384977E-2</c:v>
                </c:pt>
                <c:pt idx="17">
                  <c:v>0.55633802816901412</c:v>
                </c:pt>
                <c:pt idx="18">
                  <c:v>1.1737089201877934E-2</c:v>
                </c:pt>
                <c:pt idx="19">
                  <c:v>5.6338028169014086E-2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D-46B0-8BB9-6777DAE7B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5272"/>
        <c:axId val="4128800"/>
      </c:barChart>
      <c:catAx>
        <c:axId val="412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800"/>
        <c:crosses val="autoZero"/>
        <c:auto val="1"/>
        <c:lblAlgn val="ctr"/>
        <c:lblOffset val="100"/>
        <c:noMultiLvlLbl val="0"/>
      </c:catAx>
      <c:valAx>
        <c:axId val="4128800"/>
        <c:scaling>
          <c:orientation val="minMax"/>
          <c:max val="0.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TOTALS!$I$3:$I$27</c:f>
              <c:strCache>
                <c:ptCount val="25"/>
                <c:pt idx="0">
                  <c:v>An, Byeong-Hun</c:v>
                </c:pt>
                <c:pt idx="1">
                  <c:v>Cabrera-Bello, Rafael</c:v>
                </c:pt>
                <c:pt idx="2">
                  <c:v>Castro, Roberto</c:v>
                </c:pt>
                <c:pt idx="3">
                  <c:v>Fisher, Ross</c:v>
                </c:pt>
                <c:pt idx="4">
                  <c:v>Fleetwood, Tommy</c:v>
                </c:pt>
                <c:pt idx="5">
                  <c:v>Hadwin, Adam</c:v>
                </c:pt>
                <c:pt idx="6">
                  <c:v>Hahn, James</c:v>
                </c:pt>
                <c:pt idx="7">
                  <c:v>Hoffman, Charley</c:v>
                </c:pt>
                <c:pt idx="8">
                  <c:v>Hughes, Mackenzie</c:v>
                </c:pt>
                <c:pt idx="9">
                  <c:v>Hurley, Billy</c:v>
                </c:pt>
                <c:pt idx="10">
                  <c:v>Ikeda, Yuta</c:v>
                </c:pt>
                <c:pt idx="11">
                  <c:v>Kim, Si Woo</c:v>
                </c:pt>
                <c:pt idx="12">
                  <c:v>McGirt, William</c:v>
                </c:pt>
                <c:pt idx="13">
                  <c:v>O'Hair, Sean</c:v>
                </c:pt>
                <c:pt idx="14">
                  <c:v>Pampling, Rod</c:v>
                </c:pt>
                <c:pt idx="15">
                  <c:v>Perez, Pat</c:v>
                </c:pt>
                <c:pt idx="16">
                  <c:v>Pieters, Thomas</c:v>
                </c:pt>
                <c:pt idx="17">
                  <c:v>Stuard, Brian</c:v>
                </c:pt>
                <c:pt idx="18">
                  <c:v>Sullivan, Andy</c:v>
                </c:pt>
                <c:pt idx="19">
                  <c:v>Summerhays, Daniel</c:v>
                </c:pt>
                <c:pt idx="20">
                  <c:v>Swafford, Hudson</c:v>
                </c:pt>
                <c:pt idx="21">
                  <c:v>Tanihara, Hideto</c:v>
                </c:pt>
                <c:pt idx="22">
                  <c:v>Vegas, Jhonattan</c:v>
                </c:pt>
                <c:pt idx="23">
                  <c:v>Wang, Jeunghun</c:v>
                </c:pt>
                <c:pt idx="24">
                  <c:v>Wiesberger, Bernd</c:v>
                </c:pt>
              </c:strCache>
            </c:strRef>
          </c:cat>
          <c:val>
            <c:numRef>
              <c:f>TOTALS!$K$3:$K$27</c:f>
              <c:numCache>
                <c:formatCode>0%</c:formatCode>
                <c:ptCount val="25"/>
                <c:pt idx="0">
                  <c:v>5.1643192488262914E-2</c:v>
                </c:pt>
                <c:pt idx="1">
                  <c:v>0.33333333333333331</c:v>
                </c:pt>
                <c:pt idx="2">
                  <c:v>1.6431924882629109E-2</c:v>
                </c:pt>
                <c:pt idx="3">
                  <c:v>0.14319248826291081</c:v>
                </c:pt>
                <c:pt idx="4">
                  <c:v>0.30046948356807512</c:v>
                </c:pt>
                <c:pt idx="5">
                  <c:v>0.38262910798122068</c:v>
                </c:pt>
                <c:pt idx="6">
                  <c:v>2.5821596244131457E-2</c:v>
                </c:pt>
                <c:pt idx="7">
                  <c:v>0.45305164319248825</c:v>
                </c:pt>
                <c:pt idx="8">
                  <c:v>1.4084507042253521E-2</c:v>
                </c:pt>
                <c:pt idx="9">
                  <c:v>2.3474178403755867E-2</c:v>
                </c:pt>
                <c:pt idx="10">
                  <c:v>1.4084507042253521E-2</c:v>
                </c:pt>
                <c:pt idx="11">
                  <c:v>2.8169014084507043E-2</c:v>
                </c:pt>
                <c:pt idx="12">
                  <c:v>3.2863849765258218E-2</c:v>
                </c:pt>
                <c:pt idx="13">
                  <c:v>5.6338028169014086E-2</c:v>
                </c:pt>
                <c:pt idx="14">
                  <c:v>9.3896713615023476E-3</c:v>
                </c:pt>
                <c:pt idx="15">
                  <c:v>0.13380281690140844</c:v>
                </c:pt>
                <c:pt idx="16">
                  <c:v>0.44131455399061031</c:v>
                </c:pt>
                <c:pt idx="17">
                  <c:v>0</c:v>
                </c:pt>
                <c:pt idx="18">
                  <c:v>4.4600938967136149E-2</c:v>
                </c:pt>
                <c:pt idx="19">
                  <c:v>2.1126760563380281E-2</c:v>
                </c:pt>
                <c:pt idx="20">
                  <c:v>0.13145539906103287</c:v>
                </c:pt>
                <c:pt idx="21">
                  <c:v>5.8685446009389672E-2</c:v>
                </c:pt>
                <c:pt idx="22">
                  <c:v>0.15962441314553991</c:v>
                </c:pt>
                <c:pt idx="23">
                  <c:v>9.3896713615023476E-3</c:v>
                </c:pt>
                <c:pt idx="24">
                  <c:v>0.11502347417840375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C-4E58-9332-1BA023011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5664"/>
        <c:axId val="4126448"/>
      </c:barChart>
      <c:catAx>
        <c:axId val="412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448"/>
        <c:crosses val="autoZero"/>
        <c:auto val="1"/>
        <c:lblAlgn val="ctr"/>
        <c:lblOffset val="100"/>
        <c:noMultiLvlLbl val="0"/>
      </c:catAx>
      <c:valAx>
        <c:axId val="4126448"/>
        <c:scaling>
          <c:orientation val="minMax"/>
          <c:max val="0.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TOTALS!$I$28:$I$39</c:f>
              <c:strCache>
                <c:ptCount val="12"/>
                <c:pt idx="0">
                  <c:v>Cabrera, Angel</c:v>
                </c:pt>
                <c:pt idx="1">
                  <c:v>Couples, Fred</c:v>
                </c:pt>
                <c:pt idx="2">
                  <c:v>Immelman, Trevor</c:v>
                </c:pt>
                <c:pt idx="3">
                  <c:v>Langer, Bernhard</c:v>
                </c:pt>
                <c:pt idx="4">
                  <c:v>Lyle, Sandy</c:v>
                </c:pt>
                <c:pt idx="5">
                  <c:v>Mize, Larry</c:v>
                </c:pt>
                <c:pt idx="6">
                  <c:v>Olazabal, Jose Maria</c:v>
                </c:pt>
                <c:pt idx="7">
                  <c:v>O'Meara, Mark</c:v>
                </c:pt>
                <c:pt idx="8">
                  <c:v>Singh, Vijay</c:v>
                </c:pt>
                <c:pt idx="9">
                  <c:v>Weir, Mike</c:v>
                </c:pt>
                <c:pt idx="10">
                  <c:v>Woods, Tiger</c:v>
                </c:pt>
                <c:pt idx="11">
                  <c:v>Woosnam, Ian</c:v>
                </c:pt>
              </c:strCache>
            </c:strRef>
          </c:cat>
          <c:val>
            <c:numRef>
              <c:f>TOTALS!$K$28:$K$39</c:f>
              <c:numCache>
                <c:formatCode>0%</c:formatCode>
                <c:ptCount val="12"/>
                <c:pt idx="0">
                  <c:v>0.70892018779342725</c:v>
                </c:pt>
                <c:pt idx="1">
                  <c:v>0.51643192488262912</c:v>
                </c:pt>
                <c:pt idx="2">
                  <c:v>4.9295774647887321E-2</c:v>
                </c:pt>
                <c:pt idx="3">
                  <c:v>0.49530516431924881</c:v>
                </c:pt>
                <c:pt idx="4">
                  <c:v>4.6948356807511738E-3</c:v>
                </c:pt>
                <c:pt idx="5">
                  <c:v>4.6948356807511738E-3</c:v>
                </c:pt>
                <c:pt idx="6">
                  <c:v>2.3474178403755867E-2</c:v>
                </c:pt>
                <c:pt idx="7">
                  <c:v>1.6431924882629109E-2</c:v>
                </c:pt>
                <c:pt idx="8">
                  <c:v>0.14084507042253522</c:v>
                </c:pt>
                <c:pt idx="9">
                  <c:v>3.2863849765258218E-2</c:v>
                </c:pt>
                <c:pt idx="10">
                  <c:v>2.3474178403755869E-3</c:v>
                </c:pt>
                <c:pt idx="11">
                  <c:v>4.6948356807511738E-3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8-40C3-9B8B-A525F75B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9450880"/>
        <c:axId val="329452448"/>
      </c:barChart>
      <c:catAx>
        <c:axId val="32945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52448"/>
        <c:crosses val="autoZero"/>
        <c:auto val="1"/>
        <c:lblAlgn val="ctr"/>
        <c:lblOffset val="100"/>
        <c:noMultiLvlLbl val="0"/>
      </c:catAx>
      <c:valAx>
        <c:axId val="329452448"/>
        <c:scaling>
          <c:orientation val="minMax"/>
          <c:max val="0.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5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TOTALS!$I$40:$I$44</c:f>
              <c:strCache>
                <c:ptCount val="5"/>
                <c:pt idx="0">
                  <c:v>Dalke, Brad</c:v>
                </c:pt>
                <c:pt idx="1">
                  <c:v>Gana, Toto</c:v>
                </c:pt>
                <c:pt idx="2">
                  <c:v>Gregory, Scott</c:v>
                </c:pt>
                <c:pt idx="3">
                  <c:v>Hagestad, Stewart</c:v>
                </c:pt>
                <c:pt idx="4">
                  <c:v>Luck, Curtis</c:v>
                </c:pt>
              </c:strCache>
            </c:strRef>
          </c:cat>
          <c:val>
            <c:numRef>
              <c:f>TOTALS!$K$40:$K$44</c:f>
              <c:numCache>
                <c:formatCode>0%</c:formatCode>
                <c:ptCount val="5"/>
                <c:pt idx="0">
                  <c:v>0.39906103286384975</c:v>
                </c:pt>
                <c:pt idx="1">
                  <c:v>0.15023474178403756</c:v>
                </c:pt>
                <c:pt idx="2">
                  <c:v>0.41549295774647887</c:v>
                </c:pt>
                <c:pt idx="3">
                  <c:v>0.19014084507042253</c:v>
                </c:pt>
                <c:pt idx="4">
                  <c:v>0.84507042253521125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D-4EB5-8F43-AC4A7B85E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9453624"/>
        <c:axId val="329454016"/>
      </c:barChart>
      <c:catAx>
        <c:axId val="329453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54016"/>
        <c:crosses val="autoZero"/>
        <c:auto val="1"/>
        <c:lblAlgn val="ctr"/>
        <c:lblOffset val="100"/>
        <c:noMultiLvlLbl val="0"/>
      </c:catAx>
      <c:valAx>
        <c:axId val="3294540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45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00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00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00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FFFF00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FFFF00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FF00"/>
  </sheetPr>
  <sheetViews>
    <sheetView zoomScale="76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220980</xdr:colOff>
      <xdr:row>0</xdr:row>
      <xdr:rowOff>182880</xdr:rowOff>
    </xdr:from>
    <xdr:to>
      <xdr:col>21</xdr:col>
      <xdr:colOff>3329940</xdr:colOff>
      <xdr:row>24</xdr:row>
      <xdr:rowOff>15240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67400" y="182880"/>
          <a:ext cx="6492240" cy="454152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4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1" sqref="J11"/>
    </sheetView>
  </sheetViews>
  <sheetFormatPr defaultColWidth="8.875" defaultRowHeight="10.9"/>
  <cols>
    <col min="1" max="1" width="6" style="53" hidden="1" customWidth="1"/>
    <col min="2" max="2" width="6" style="53" customWidth="1"/>
    <col min="3" max="3" width="14.75" style="53" bestFit="1" customWidth="1"/>
    <col min="4" max="4" width="25" style="53" hidden="1" customWidth="1"/>
    <col min="5" max="5" width="15.125" style="53" hidden="1" customWidth="1"/>
    <col min="6" max="6" width="14.5" style="53" hidden="1" customWidth="1"/>
    <col min="7" max="7" width="9.375" style="53" hidden="1" customWidth="1"/>
    <col min="8" max="8" width="16.125" style="142" hidden="1" customWidth="1"/>
    <col min="9" max="9" width="10.75" style="53" bestFit="1" customWidth="1"/>
    <col min="10" max="10" width="13.375" style="53" bestFit="1" customWidth="1"/>
    <col min="11" max="11" width="14.375" style="53" bestFit="1" customWidth="1"/>
    <col min="12" max="12" width="13.375" style="53" bestFit="1" customWidth="1"/>
    <col min="13" max="13" width="14.375" style="53" bestFit="1" customWidth="1"/>
    <col min="14" max="14" width="12.5" style="53" customWidth="1"/>
    <col min="15" max="15" width="14.375" style="53" bestFit="1" customWidth="1"/>
    <col min="16" max="16" width="12.5" style="53" bestFit="1" customWidth="1"/>
    <col min="17" max="17" width="14.375" style="53" bestFit="1" customWidth="1"/>
    <col min="18" max="18" width="14" style="53" bestFit="1" customWidth="1"/>
    <col min="19" max="19" width="14.375" style="53" bestFit="1" customWidth="1"/>
    <col min="20" max="20" width="14" style="53" bestFit="1" customWidth="1"/>
    <col min="21" max="21" width="14.375" style="53" bestFit="1" customWidth="1"/>
    <col min="22" max="22" width="14" style="53" bestFit="1" customWidth="1"/>
    <col min="23" max="23" width="14.375" style="53" bestFit="1" customWidth="1"/>
    <col min="24" max="24" width="13.625" style="53" bestFit="1" customWidth="1"/>
    <col min="25" max="27" width="14.375" style="53" bestFit="1" customWidth="1"/>
    <col min="28" max="28" width="14.5" style="53" bestFit="1" customWidth="1"/>
    <col min="29" max="29" width="14.375" style="53" bestFit="1" customWidth="1"/>
    <col min="30" max="30" width="14.5" style="53" bestFit="1" customWidth="1"/>
    <col min="31" max="31" width="14.25" style="53" bestFit="1" customWidth="1"/>
    <col min="32" max="32" width="14.5" style="53" bestFit="1" customWidth="1"/>
    <col min="33" max="33" width="14.25" style="53" bestFit="1" customWidth="1"/>
    <col min="34" max="34" width="12.625" style="53" bestFit="1" customWidth="1"/>
    <col min="35" max="35" width="14.25" style="53" bestFit="1" customWidth="1"/>
    <col min="36" max="36" width="12.125" style="53" bestFit="1" customWidth="1"/>
    <col min="37" max="37" width="13.625" style="53" bestFit="1" customWidth="1"/>
    <col min="38" max="16384" width="8.875" style="53"/>
  </cols>
  <sheetData>
    <row r="1" spans="1:37" ht="22.25" customHeight="1" thickTop="1" thickBot="1">
      <c r="A1" s="179" t="s">
        <v>1118</v>
      </c>
      <c r="B1" s="180" t="s">
        <v>1119</v>
      </c>
      <c r="C1" s="176" t="s">
        <v>0</v>
      </c>
      <c r="D1" s="1" t="s">
        <v>1</v>
      </c>
      <c r="E1" s="2" t="s">
        <v>2</v>
      </c>
      <c r="F1" s="2" t="s">
        <v>3</v>
      </c>
      <c r="G1" s="2" t="s">
        <v>4</v>
      </c>
      <c r="H1" s="140" t="s">
        <v>1017</v>
      </c>
      <c r="I1" s="3" t="s">
        <v>5</v>
      </c>
      <c r="J1" s="4" t="s">
        <v>6</v>
      </c>
      <c r="K1" s="5" t="s">
        <v>7</v>
      </c>
      <c r="L1" s="6" t="s">
        <v>8</v>
      </c>
      <c r="M1" s="5" t="s">
        <v>9</v>
      </c>
      <c r="N1" s="7" t="s">
        <v>10</v>
      </c>
      <c r="O1" s="8" t="s">
        <v>11</v>
      </c>
      <c r="P1" s="7" t="s">
        <v>12</v>
      </c>
      <c r="Q1" s="8" t="s">
        <v>13</v>
      </c>
      <c r="R1" s="9" t="s">
        <v>14</v>
      </c>
      <c r="S1" s="10" t="s">
        <v>15</v>
      </c>
      <c r="T1" s="9" t="s">
        <v>16</v>
      </c>
      <c r="U1" s="10" t="s">
        <v>17</v>
      </c>
      <c r="V1" s="9" t="s">
        <v>18</v>
      </c>
      <c r="W1" s="10" t="s">
        <v>19</v>
      </c>
      <c r="X1" s="11" t="s">
        <v>20</v>
      </c>
      <c r="Y1" s="12" t="s">
        <v>21</v>
      </c>
      <c r="Z1" s="11" t="s">
        <v>22</v>
      </c>
      <c r="AA1" s="12" t="s">
        <v>23</v>
      </c>
      <c r="AB1" s="11" t="s">
        <v>24</v>
      </c>
      <c r="AC1" s="12" t="s">
        <v>25</v>
      </c>
      <c r="AD1" s="13" t="s">
        <v>26</v>
      </c>
      <c r="AE1" s="14" t="s">
        <v>27</v>
      </c>
      <c r="AF1" s="13" t="s">
        <v>28</v>
      </c>
      <c r="AG1" s="14" t="s">
        <v>29</v>
      </c>
      <c r="AH1" s="15" t="s">
        <v>30</v>
      </c>
      <c r="AI1" s="16" t="s">
        <v>31</v>
      </c>
      <c r="AJ1" s="171" t="s">
        <v>32</v>
      </c>
      <c r="AK1" s="174" t="s">
        <v>33</v>
      </c>
    </row>
    <row r="2" spans="1:37" ht="11.55" thickTop="1">
      <c r="A2" s="157">
        <v>235</v>
      </c>
      <c r="B2" s="181">
        <v>1</v>
      </c>
      <c r="C2" s="177" t="s">
        <v>704</v>
      </c>
      <c r="D2" s="18" t="s">
        <v>695</v>
      </c>
      <c r="E2" s="44" t="s">
        <v>696</v>
      </c>
      <c r="F2" s="19" t="s">
        <v>164</v>
      </c>
      <c r="G2" s="19" t="s">
        <v>165</v>
      </c>
      <c r="H2" s="141"/>
      <c r="I2" s="20">
        <f t="shared" ref="I2:I65" si="0">SUM(K2)+M2+O2+Q2+S2+U2+W2+Y2+AA2+AC2+AE2+AG2+AI2+AK2</f>
        <v>3973150</v>
      </c>
      <c r="J2" s="21" t="s">
        <v>38</v>
      </c>
      <c r="K2" s="22">
        <f>VLOOKUP($J2,Sheet1!$A$2:$B$95,2,FALSE)</f>
        <v>354750</v>
      </c>
      <c r="L2" s="23" t="s">
        <v>70</v>
      </c>
      <c r="M2" s="22">
        <f>VLOOKUP($L2,Sheet1!$A$2:$B$95,2,FALSE)</f>
        <v>1980000</v>
      </c>
      <c r="N2" s="24" t="s">
        <v>128</v>
      </c>
      <c r="O2" s="25">
        <f>VLOOKUP($N2,Sheet1!$A$2:$B$95,2,FALSE)</f>
        <v>46200</v>
      </c>
      <c r="P2" s="24" t="s">
        <v>101</v>
      </c>
      <c r="Q2" s="25">
        <f>VLOOKUP($P2,Sheet1!$A$2:$B$95,2,FALSE)</f>
        <v>396000</v>
      </c>
      <c r="R2" s="26" t="s">
        <v>55</v>
      </c>
      <c r="S2" s="27">
        <f>VLOOKUP($R2,Sheet1!$A$2:$B$95,2,FALSE)</f>
        <v>105600</v>
      </c>
      <c r="T2" s="26" t="s">
        <v>146</v>
      </c>
      <c r="U2" s="27">
        <f>VLOOKUP($T2,Sheet1!$A$2:$B$95,2,FALSE)</f>
        <v>181500</v>
      </c>
      <c r="V2" s="26" t="s">
        <v>43</v>
      </c>
      <c r="W2" s="27">
        <f>VLOOKUP($V2,Sheet1!$A$2:$B$95,2,FALSE)</f>
        <v>78100</v>
      </c>
      <c r="X2" s="28" t="s">
        <v>108</v>
      </c>
      <c r="Y2" s="29">
        <f>VLOOKUP($X2,Sheet1!$A$2:$B$95,2,FALSE)</f>
        <v>484000</v>
      </c>
      <c r="Z2" s="30" t="s">
        <v>106</v>
      </c>
      <c r="AA2" s="29">
        <f>VLOOKUP($Z2,Sheet1!$A$2:$B$95,2,FALSE)</f>
        <v>148500</v>
      </c>
      <c r="AB2" s="30" t="s">
        <v>76</v>
      </c>
      <c r="AC2" s="29">
        <f>VLOOKUP($AB2,Sheet1!$A$2:$B$95,2,FALSE)</f>
        <v>0</v>
      </c>
      <c r="AD2" s="31" t="s">
        <v>47</v>
      </c>
      <c r="AE2" s="32">
        <f>VLOOKUP($AD2,Sheet1!$A$2:$B$95,2,FALSE)</f>
        <v>0</v>
      </c>
      <c r="AF2" s="33" t="s">
        <v>48</v>
      </c>
      <c r="AG2" s="32">
        <f>VLOOKUP($AF2,Sheet1!$A$2:$B$95,2,FALSE)</f>
        <v>148500</v>
      </c>
      <c r="AH2" s="34" t="s">
        <v>49</v>
      </c>
      <c r="AI2" s="35">
        <f>VLOOKUP($AH2,Sheet1!$A$2:$B$95,2,FALSE)</f>
        <v>0</v>
      </c>
      <c r="AJ2" s="172" t="s">
        <v>50</v>
      </c>
      <c r="AK2" s="173">
        <f>VLOOKUP($AJ2,Sheet1!$A$2:$B$95,2,FALSE)</f>
        <v>50000</v>
      </c>
    </row>
    <row r="3" spans="1:37">
      <c r="A3" s="157">
        <v>259</v>
      </c>
      <c r="B3" s="181">
        <v>2</v>
      </c>
      <c r="C3" s="177" t="s">
        <v>239</v>
      </c>
      <c r="D3" s="18" t="s">
        <v>258</v>
      </c>
      <c r="E3" s="44" t="s">
        <v>237</v>
      </c>
      <c r="F3" s="126" t="s">
        <v>36</v>
      </c>
      <c r="G3" s="19" t="s">
        <v>165</v>
      </c>
      <c r="H3" s="141"/>
      <c r="I3" s="20">
        <f t="shared" si="0"/>
        <v>3712450</v>
      </c>
      <c r="J3" s="21" t="s">
        <v>70</v>
      </c>
      <c r="K3" s="22">
        <f>VLOOKUP($J3,Sheet1!$A$2:$B$95,2,FALSE)</f>
        <v>1980000</v>
      </c>
      <c r="L3" s="23" t="s">
        <v>38</v>
      </c>
      <c r="M3" s="22">
        <f>VLOOKUP($L3,Sheet1!$A$2:$B$95,2,FALSE)</f>
        <v>354750</v>
      </c>
      <c r="N3" s="24" t="s">
        <v>128</v>
      </c>
      <c r="O3" s="25">
        <f>VLOOKUP($N3,Sheet1!$A$2:$B$95,2,FALSE)</f>
        <v>46200</v>
      </c>
      <c r="P3" s="24" t="s">
        <v>101</v>
      </c>
      <c r="Q3" s="25">
        <f>VLOOKUP($P3,Sheet1!$A$2:$B$95,2,FALSE)</f>
        <v>396000</v>
      </c>
      <c r="R3" s="26" t="s">
        <v>148</v>
      </c>
      <c r="S3" s="27">
        <f>VLOOKUP($R3,Sheet1!$A$2:$B$95,2,FALSE)</f>
        <v>40700</v>
      </c>
      <c r="T3" s="26" t="s">
        <v>42</v>
      </c>
      <c r="U3" s="27">
        <f>VLOOKUP($T3,Sheet1!$A$2:$B$95,2,FALSE)</f>
        <v>28600</v>
      </c>
      <c r="V3" s="26" t="s">
        <v>43</v>
      </c>
      <c r="W3" s="27">
        <f>VLOOKUP($V3,Sheet1!$A$2:$B$95,2,FALSE)</f>
        <v>78100</v>
      </c>
      <c r="X3" s="28" t="s">
        <v>85</v>
      </c>
      <c r="Y3" s="29">
        <f>VLOOKUP($X3,Sheet1!$A$2:$B$95,2,FALSE)</f>
        <v>105600</v>
      </c>
      <c r="Z3" s="30" t="s">
        <v>108</v>
      </c>
      <c r="AA3" s="29">
        <f>VLOOKUP($Z3,Sheet1!$A$2:$B$95,2,FALSE)</f>
        <v>484000</v>
      </c>
      <c r="AB3" s="30" t="s">
        <v>76</v>
      </c>
      <c r="AC3" s="29">
        <f>VLOOKUP($AB3,Sheet1!$A$2:$B$95,2,FALSE)</f>
        <v>0</v>
      </c>
      <c r="AD3" s="31" t="s">
        <v>47</v>
      </c>
      <c r="AE3" s="32">
        <f>VLOOKUP($AD3,Sheet1!$A$2:$B$95,2,FALSE)</f>
        <v>0</v>
      </c>
      <c r="AF3" s="33" t="s">
        <v>48</v>
      </c>
      <c r="AG3" s="32">
        <f>VLOOKUP($AF3,Sheet1!$A$2:$B$95,2,FALSE)</f>
        <v>148500</v>
      </c>
      <c r="AH3" s="34" t="s">
        <v>58</v>
      </c>
      <c r="AI3" s="35">
        <f>VLOOKUP($AH3,Sheet1!$A$2:$B$95,2,FALSE)</f>
        <v>0</v>
      </c>
      <c r="AJ3" s="172" t="s">
        <v>50</v>
      </c>
      <c r="AK3" s="35">
        <f>VLOOKUP($AJ3,Sheet1!$A$2:$B$95,2,FALSE)</f>
        <v>50000</v>
      </c>
    </row>
    <row r="4" spans="1:37">
      <c r="A4" s="157">
        <v>29</v>
      </c>
      <c r="B4" s="181">
        <v>3</v>
      </c>
      <c r="C4" s="177" t="s">
        <v>263</v>
      </c>
      <c r="D4" s="18" t="s">
        <v>262</v>
      </c>
      <c r="E4" s="44" t="s">
        <v>264</v>
      </c>
      <c r="F4" s="19" t="s">
        <v>164</v>
      </c>
      <c r="G4" s="19" t="s">
        <v>165</v>
      </c>
      <c r="H4" s="141"/>
      <c r="I4" s="20">
        <f t="shared" si="0"/>
        <v>3658600</v>
      </c>
      <c r="J4" s="21" t="s">
        <v>68</v>
      </c>
      <c r="K4" s="22">
        <f>VLOOKUP($J4,Sheet1!$A$2:$B$95,2,FALSE)</f>
        <v>233200</v>
      </c>
      <c r="L4" s="23" t="s">
        <v>70</v>
      </c>
      <c r="M4" s="22">
        <f>VLOOKUP($L4,Sheet1!$A$2:$B$95,2,FALSE)</f>
        <v>1980000</v>
      </c>
      <c r="N4" s="24" t="s">
        <v>101</v>
      </c>
      <c r="O4" s="25">
        <f>VLOOKUP($N4,Sheet1!$A$2:$B$95,2,FALSE)</f>
        <v>396000</v>
      </c>
      <c r="P4" s="24" t="s">
        <v>122</v>
      </c>
      <c r="Q4" s="25">
        <f>VLOOKUP($P4,Sheet1!$A$2:$B$95,2,FALSE)</f>
        <v>484000</v>
      </c>
      <c r="R4" s="26" t="s">
        <v>152</v>
      </c>
      <c r="S4" s="27">
        <f>VLOOKUP($R4,Sheet1!$A$2:$B$95,2,FALSE)</f>
        <v>233200</v>
      </c>
      <c r="T4" s="26" t="s">
        <v>161</v>
      </c>
      <c r="U4" s="27">
        <f>VLOOKUP($T4,Sheet1!$A$2:$B$95,2,FALSE)</f>
        <v>0</v>
      </c>
      <c r="V4" s="26" t="s">
        <v>43</v>
      </c>
      <c r="W4" s="27">
        <f>VLOOKUP($V4,Sheet1!$A$2:$B$95,2,FALSE)</f>
        <v>78100</v>
      </c>
      <c r="X4" s="28" t="s">
        <v>106</v>
      </c>
      <c r="Y4" s="29">
        <f>VLOOKUP($X4,Sheet1!$A$2:$B$95,2,FALSE)</f>
        <v>148500</v>
      </c>
      <c r="Z4" s="30" t="s">
        <v>85</v>
      </c>
      <c r="AA4" s="29">
        <f>VLOOKUP($Z4,Sheet1!$A$2:$B$95,2,FALSE)</f>
        <v>105600</v>
      </c>
      <c r="AB4" s="30" t="s">
        <v>69</v>
      </c>
      <c r="AC4" s="29">
        <f>VLOOKUP($AB4,Sheet1!$A$2:$B$95,2,FALSE)</f>
        <v>0</v>
      </c>
      <c r="AD4" s="31" t="s">
        <v>47</v>
      </c>
      <c r="AE4" s="32">
        <f>VLOOKUP($AD4,Sheet1!$A$2:$B$95,2,FALSE)</f>
        <v>0</v>
      </c>
      <c r="AF4" s="33" t="s">
        <v>133</v>
      </c>
      <c r="AG4" s="32">
        <f>VLOOKUP($AF4,Sheet1!$A$2:$B$95,2,FALSE)</f>
        <v>0</v>
      </c>
      <c r="AH4" s="34" t="s">
        <v>49</v>
      </c>
      <c r="AI4" s="35">
        <f>VLOOKUP($AH4,Sheet1!$A$2:$B$95,2,FALSE)</f>
        <v>0</v>
      </c>
      <c r="AJ4" s="172" t="s">
        <v>58</v>
      </c>
      <c r="AK4" s="35">
        <f>VLOOKUP($AJ4,Sheet1!$A$2:$B$95,2,FALSE)</f>
        <v>0</v>
      </c>
    </row>
    <row r="5" spans="1:37">
      <c r="A5" s="157">
        <v>104</v>
      </c>
      <c r="B5" s="181">
        <v>4</v>
      </c>
      <c r="C5" s="177" t="s">
        <v>487</v>
      </c>
      <c r="D5" s="18" t="s">
        <v>178</v>
      </c>
      <c r="E5" s="44" t="s">
        <v>179</v>
      </c>
      <c r="F5" s="126" t="s">
        <v>36</v>
      </c>
      <c r="G5" s="19" t="s">
        <v>165</v>
      </c>
      <c r="H5" s="141">
        <v>160</v>
      </c>
      <c r="I5" s="20">
        <f t="shared" si="0"/>
        <v>3652538</v>
      </c>
      <c r="J5" s="21" t="s">
        <v>70</v>
      </c>
      <c r="K5" s="22">
        <f>VLOOKUP($J5,Sheet1!$A$2:$B$95,2,FALSE)</f>
        <v>1980000</v>
      </c>
      <c r="L5" s="23" t="s">
        <v>64</v>
      </c>
      <c r="M5" s="22">
        <f>VLOOKUP($L5,Sheet1!$A$2:$B$95,2,FALSE)</f>
        <v>105600</v>
      </c>
      <c r="N5" s="24" t="s">
        <v>101</v>
      </c>
      <c r="O5" s="25">
        <f>VLOOKUP($N5,Sheet1!$A$2:$B$95,2,FALSE)</f>
        <v>396000</v>
      </c>
      <c r="P5" s="24" t="s">
        <v>128</v>
      </c>
      <c r="Q5" s="25">
        <f>VLOOKUP($P5,Sheet1!$A$2:$B$95,2,FALSE)</f>
        <v>46200</v>
      </c>
      <c r="R5" s="26" t="s">
        <v>55</v>
      </c>
      <c r="S5" s="27">
        <f>VLOOKUP($R5,Sheet1!$A$2:$B$95,2,FALSE)</f>
        <v>105600</v>
      </c>
      <c r="T5" s="26" t="s">
        <v>180</v>
      </c>
      <c r="U5" s="27">
        <f>VLOOKUP($T5,Sheet1!$A$2:$B$95,2,FALSE)</f>
        <v>0</v>
      </c>
      <c r="V5" s="26" t="s">
        <v>43</v>
      </c>
      <c r="W5" s="27">
        <f>VLOOKUP($V5,Sheet1!$A$2:$B$95,2,FALSE)</f>
        <v>78100</v>
      </c>
      <c r="X5" s="28" t="s">
        <v>44</v>
      </c>
      <c r="Y5" s="29">
        <f>VLOOKUP($X5,Sheet1!$A$2:$B$95,2,FALSE)</f>
        <v>52938</v>
      </c>
      <c r="Z5" s="30" t="s">
        <v>108</v>
      </c>
      <c r="AA5" s="29">
        <f>VLOOKUP($Z5,Sheet1!$A$2:$B$95,2,FALSE)</f>
        <v>484000</v>
      </c>
      <c r="AB5" s="30" t="s">
        <v>85</v>
      </c>
      <c r="AC5" s="29">
        <f>VLOOKUP($AB5,Sheet1!$A$2:$B$95,2,FALSE)</f>
        <v>105600</v>
      </c>
      <c r="AD5" s="31" t="s">
        <v>48</v>
      </c>
      <c r="AE5" s="32">
        <f>VLOOKUP($AD5,Sheet1!$A$2:$B$95,2,FALSE)</f>
        <v>148500</v>
      </c>
      <c r="AF5" s="33" t="s">
        <v>133</v>
      </c>
      <c r="AG5" s="32">
        <f>VLOOKUP($AF5,Sheet1!$A$2:$B$95,2,FALSE)</f>
        <v>0</v>
      </c>
      <c r="AH5" s="34" t="s">
        <v>153</v>
      </c>
      <c r="AI5" s="35">
        <f>VLOOKUP($AH5,Sheet1!$A$2:$B$95,2,FALSE)</f>
        <v>100000</v>
      </c>
      <c r="AJ5" s="172" t="s">
        <v>50</v>
      </c>
      <c r="AK5" s="35">
        <f>VLOOKUP($AJ5,Sheet1!$A$2:$B$95,2,FALSE)</f>
        <v>50000</v>
      </c>
    </row>
    <row r="6" spans="1:37">
      <c r="A6" s="157">
        <v>240</v>
      </c>
      <c r="B6" s="181">
        <v>5</v>
      </c>
      <c r="C6" s="177" t="s">
        <v>208</v>
      </c>
      <c r="D6" s="18" t="s">
        <v>207</v>
      </c>
      <c r="E6" s="44" t="s">
        <v>213</v>
      </c>
      <c r="F6" s="126" t="s">
        <v>36</v>
      </c>
      <c r="G6" s="19" t="s">
        <v>165</v>
      </c>
      <c r="H6" s="141">
        <v>320</v>
      </c>
      <c r="I6" s="20">
        <f t="shared" si="0"/>
        <v>3451338</v>
      </c>
      <c r="J6" s="21" t="s">
        <v>81</v>
      </c>
      <c r="K6" s="22">
        <f>VLOOKUP($J6,Sheet1!$A$2:$B$95,2,FALSE)</f>
        <v>105600</v>
      </c>
      <c r="L6" s="23" t="s">
        <v>70</v>
      </c>
      <c r="M6" s="22">
        <f>VLOOKUP($L6,Sheet1!$A$2:$B$95,2,FALSE)</f>
        <v>1980000</v>
      </c>
      <c r="N6" s="24" t="s">
        <v>118</v>
      </c>
      <c r="O6" s="25">
        <f>VLOOKUP($N6,Sheet1!$A$2:$B$95,2,FALSE)</f>
        <v>0</v>
      </c>
      <c r="P6" s="24" t="s">
        <v>122</v>
      </c>
      <c r="Q6" s="25">
        <f>VLOOKUP($P6,Sheet1!$A$2:$B$95,2,FALSE)</f>
        <v>484000</v>
      </c>
      <c r="R6" s="26" t="s">
        <v>41</v>
      </c>
      <c r="S6" s="27">
        <f>VLOOKUP($R6,Sheet1!$A$2:$B$95,2,FALSE)</f>
        <v>68200</v>
      </c>
      <c r="T6" s="26" t="s">
        <v>156</v>
      </c>
      <c r="U6" s="27">
        <f>VLOOKUP($T6,Sheet1!$A$2:$B$95,2,FALSE)</f>
        <v>0</v>
      </c>
      <c r="V6" s="26" t="s">
        <v>43</v>
      </c>
      <c r="W6" s="27">
        <f>VLOOKUP($V6,Sheet1!$A$2:$B$95,2,FALSE)</f>
        <v>78100</v>
      </c>
      <c r="X6" s="28" t="s">
        <v>44</v>
      </c>
      <c r="Y6" s="29">
        <f>VLOOKUP($X6,Sheet1!$A$2:$B$95,2,FALSE)</f>
        <v>52938</v>
      </c>
      <c r="Z6" s="30" t="s">
        <v>108</v>
      </c>
      <c r="AA6" s="29">
        <f>VLOOKUP($Z6,Sheet1!$A$2:$B$95,2,FALSE)</f>
        <v>484000</v>
      </c>
      <c r="AB6" s="30" t="s">
        <v>106</v>
      </c>
      <c r="AC6" s="29">
        <f>VLOOKUP($AB6,Sheet1!$A$2:$B$95,2,FALSE)</f>
        <v>148500</v>
      </c>
      <c r="AD6" s="31" t="s">
        <v>47</v>
      </c>
      <c r="AE6" s="32">
        <f>VLOOKUP($AD6,Sheet1!$A$2:$B$95,2,FALSE)</f>
        <v>0</v>
      </c>
      <c r="AF6" s="33" t="s">
        <v>133</v>
      </c>
      <c r="AG6" s="32">
        <f>VLOOKUP($AF6,Sheet1!$A$2:$B$95,2,FALSE)</f>
        <v>0</v>
      </c>
      <c r="AH6" s="34" t="s">
        <v>58</v>
      </c>
      <c r="AI6" s="35">
        <f>VLOOKUP($AH6,Sheet1!$A$2:$B$95,2,FALSE)</f>
        <v>0</v>
      </c>
      <c r="AJ6" s="172" t="s">
        <v>50</v>
      </c>
      <c r="AK6" s="35">
        <f>VLOOKUP($AJ6,Sheet1!$A$2:$B$95,2,FALSE)</f>
        <v>50000</v>
      </c>
    </row>
    <row r="7" spans="1:37">
      <c r="A7" s="157">
        <v>300</v>
      </c>
      <c r="B7" s="181">
        <v>6</v>
      </c>
      <c r="C7" s="177" t="s">
        <v>1035</v>
      </c>
      <c r="D7" s="18" t="s">
        <v>1033</v>
      </c>
      <c r="E7" s="44" t="s">
        <v>1037</v>
      </c>
      <c r="F7" s="45" t="s">
        <v>164</v>
      </c>
      <c r="G7" s="45" t="s">
        <v>165</v>
      </c>
      <c r="H7" s="144"/>
      <c r="I7" s="20">
        <f t="shared" si="0"/>
        <v>3262138</v>
      </c>
      <c r="J7" s="21" t="s">
        <v>53</v>
      </c>
      <c r="K7" s="22">
        <f>VLOOKUP($J7,Sheet1!$A$2:$B$95,2,FALSE)</f>
        <v>233200</v>
      </c>
      <c r="L7" s="23" t="s">
        <v>70</v>
      </c>
      <c r="M7" s="22">
        <f>VLOOKUP($L7,Sheet1!$A$2:$B$95,2,FALSE)</f>
        <v>1980000</v>
      </c>
      <c r="N7" s="24" t="s">
        <v>132</v>
      </c>
      <c r="O7" s="25">
        <f>VLOOKUP($N7,Sheet1!$A$2:$B$95,2,FALSE)</f>
        <v>78100</v>
      </c>
      <c r="P7" s="24" t="s">
        <v>136</v>
      </c>
      <c r="Q7" s="25">
        <f>VLOOKUP($P7,Sheet1!$A$2:$B$95,2,FALSE)</f>
        <v>148500</v>
      </c>
      <c r="R7" s="48" t="s">
        <v>150</v>
      </c>
      <c r="S7" s="27">
        <f>VLOOKUP($R7,Sheet1!$A$2:$B$95,2,FALSE)</f>
        <v>52938</v>
      </c>
      <c r="T7" s="26" t="s">
        <v>56</v>
      </c>
      <c r="U7" s="27">
        <f>VLOOKUP($T7,Sheet1!$A$2:$B$95,2,FALSE)</f>
        <v>40700</v>
      </c>
      <c r="V7" s="26" t="s">
        <v>180</v>
      </c>
      <c r="W7" s="27">
        <f>VLOOKUP($V7,Sheet1!$A$2:$B$95,2,FALSE)</f>
        <v>0</v>
      </c>
      <c r="X7" s="37" t="s">
        <v>72</v>
      </c>
      <c r="Y7" s="29">
        <f>VLOOKUP($X7,Sheet1!$A$2:$B$95,2,FALSE)</f>
        <v>46200</v>
      </c>
      <c r="Z7" s="30" t="s">
        <v>108</v>
      </c>
      <c r="AA7" s="29">
        <f>VLOOKUP($Z7,Sheet1!$A$2:$B$95,2,FALSE)</f>
        <v>484000</v>
      </c>
      <c r="AB7" s="28" t="s">
        <v>69</v>
      </c>
      <c r="AC7" s="29">
        <f>VLOOKUP($AB7,Sheet1!$A$2:$B$95,2,FALSE)</f>
        <v>0</v>
      </c>
      <c r="AD7" s="31" t="s">
        <v>48</v>
      </c>
      <c r="AE7" s="32">
        <f>VLOOKUP($AD7,Sheet1!$A$2:$B$95,2,FALSE)</f>
        <v>148500</v>
      </c>
      <c r="AF7" s="39" t="s">
        <v>133</v>
      </c>
      <c r="AG7" s="32">
        <f>VLOOKUP($AF7,Sheet1!$A$2:$B$95,2,FALSE)</f>
        <v>0</v>
      </c>
      <c r="AH7" s="34" t="s">
        <v>58</v>
      </c>
      <c r="AI7" s="35">
        <f>VLOOKUP($AH7,Sheet1!$A$2:$B$95,2,FALSE)</f>
        <v>0</v>
      </c>
      <c r="AJ7" s="172" t="s">
        <v>50</v>
      </c>
      <c r="AK7" s="35">
        <f>VLOOKUP($AJ7,Sheet1!$A$2:$B$95,2,FALSE)</f>
        <v>50000</v>
      </c>
    </row>
    <row r="8" spans="1:37">
      <c r="A8" s="157">
        <v>62</v>
      </c>
      <c r="B8" s="181">
        <v>7</v>
      </c>
      <c r="C8" s="177" t="s">
        <v>572</v>
      </c>
      <c r="D8" s="18" t="s">
        <v>571</v>
      </c>
      <c r="E8" s="44" t="s">
        <v>570</v>
      </c>
      <c r="F8" s="19" t="s">
        <v>164</v>
      </c>
      <c r="G8" s="19" t="s">
        <v>165</v>
      </c>
      <c r="H8" s="141"/>
      <c r="I8" s="20">
        <f t="shared" si="0"/>
        <v>3215800</v>
      </c>
      <c r="J8" s="21" t="s">
        <v>84</v>
      </c>
      <c r="K8" s="22">
        <f>VLOOKUP($J8,Sheet1!$A$2:$B$95,2,FALSE)</f>
        <v>1188000</v>
      </c>
      <c r="L8" s="23" t="s">
        <v>53</v>
      </c>
      <c r="M8" s="22">
        <f>VLOOKUP($L8,Sheet1!$A$2:$B$95,2,FALSE)</f>
        <v>233200</v>
      </c>
      <c r="N8" s="24" t="s">
        <v>101</v>
      </c>
      <c r="O8" s="25">
        <f>VLOOKUP($N8,Sheet1!$A$2:$B$95,2,FALSE)</f>
        <v>396000</v>
      </c>
      <c r="P8" s="24" t="s">
        <v>130</v>
      </c>
      <c r="Q8" s="25">
        <f>VLOOKUP($P8,Sheet1!$A$2:$B$95,2,FALSE)</f>
        <v>748000</v>
      </c>
      <c r="R8" s="26" t="s">
        <v>146</v>
      </c>
      <c r="S8" s="27">
        <f>VLOOKUP($R8,Sheet1!$A$2:$B$95,2,FALSE)</f>
        <v>181500</v>
      </c>
      <c r="T8" s="26" t="s">
        <v>56</v>
      </c>
      <c r="U8" s="27">
        <f>VLOOKUP($T8,Sheet1!$A$2:$B$95,2,FALSE)</f>
        <v>40700</v>
      </c>
      <c r="V8" s="26" t="s">
        <v>43</v>
      </c>
      <c r="W8" s="27">
        <f>VLOOKUP($V8,Sheet1!$A$2:$B$95,2,FALSE)</f>
        <v>78100</v>
      </c>
      <c r="X8" s="28" t="s">
        <v>85</v>
      </c>
      <c r="Y8" s="29">
        <f>VLOOKUP($X8,Sheet1!$A$2:$B$95,2,FALSE)</f>
        <v>105600</v>
      </c>
      <c r="Z8" s="30" t="s">
        <v>72</v>
      </c>
      <c r="AA8" s="29">
        <f>VLOOKUP($Z8,Sheet1!$A$2:$B$95,2,FALSE)</f>
        <v>46200</v>
      </c>
      <c r="AB8" s="30" t="s">
        <v>57</v>
      </c>
      <c r="AC8" s="29">
        <f>VLOOKUP($AB8,Sheet1!$A$2:$B$95,2,FALSE)</f>
        <v>0</v>
      </c>
      <c r="AD8" s="31" t="s">
        <v>47</v>
      </c>
      <c r="AE8" s="32">
        <f>VLOOKUP($AD8,Sheet1!$A$2:$B$95,2,FALSE)</f>
        <v>0</v>
      </c>
      <c r="AF8" s="33" t="s">
        <v>48</v>
      </c>
      <c r="AG8" s="32">
        <f>VLOOKUP($AF8,Sheet1!$A$2:$B$95,2,FALSE)</f>
        <v>148500</v>
      </c>
      <c r="AH8" s="34" t="s">
        <v>58</v>
      </c>
      <c r="AI8" s="35">
        <f>VLOOKUP($AH8,Sheet1!$A$2:$B$95,2,FALSE)</f>
        <v>0</v>
      </c>
      <c r="AJ8" s="172" t="s">
        <v>50</v>
      </c>
      <c r="AK8" s="35">
        <f>VLOOKUP($AJ8,Sheet1!$A$2:$B$95,2,FALSE)</f>
        <v>50000</v>
      </c>
    </row>
    <row r="9" spans="1:37">
      <c r="A9" s="157">
        <v>372</v>
      </c>
      <c r="B9" s="181">
        <v>8</v>
      </c>
      <c r="C9" s="177" t="s">
        <v>248</v>
      </c>
      <c r="D9" s="18" t="s">
        <v>249</v>
      </c>
      <c r="E9" s="44" t="s">
        <v>245</v>
      </c>
      <c r="F9" s="19" t="s">
        <v>164</v>
      </c>
      <c r="G9" s="19" t="s">
        <v>165</v>
      </c>
      <c r="H9" s="141"/>
      <c r="I9" s="20">
        <f t="shared" si="0"/>
        <v>3133988</v>
      </c>
      <c r="J9" s="21" t="s">
        <v>84</v>
      </c>
      <c r="K9" s="22">
        <f>VLOOKUP($J9,Sheet1!$A$2:$B$95,2,FALSE)</f>
        <v>1188000</v>
      </c>
      <c r="L9" s="23" t="s">
        <v>68</v>
      </c>
      <c r="M9" s="22">
        <f>VLOOKUP($L9,Sheet1!$A$2:$B$95,2,FALSE)</f>
        <v>233200</v>
      </c>
      <c r="N9" s="24" t="s">
        <v>124</v>
      </c>
      <c r="O9" s="25">
        <f>VLOOKUP($N9,Sheet1!$A$2:$B$95,2,FALSE)</f>
        <v>308000</v>
      </c>
      <c r="P9" s="24" t="s">
        <v>122</v>
      </c>
      <c r="Q9" s="25">
        <f>VLOOKUP($P9,Sheet1!$A$2:$B$95,2,FALSE)</f>
        <v>484000</v>
      </c>
      <c r="R9" s="26" t="s">
        <v>152</v>
      </c>
      <c r="S9" s="27">
        <f>VLOOKUP($R9,Sheet1!$A$2:$B$95,2,FALSE)</f>
        <v>233200</v>
      </c>
      <c r="T9" s="26" t="s">
        <v>158</v>
      </c>
      <c r="U9" s="27">
        <f>VLOOKUP($T9,Sheet1!$A$2:$B$95,2,FALSE)</f>
        <v>78100</v>
      </c>
      <c r="V9" s="26" t="s">
        <v>140</v>
      </c>
      <c r="W9" s="27">
        <f>VLOOKUP($V9,Sheet1!$A$2:$B$95,2,FALSE)</f>
        <v>354750</v>
      </c>
      <c r="X9" s="28" t="s">
        <v>44</v>
      </c>
      <c r="Y9" s="29">
        <f>VLOOKUP($X9,Sheet1!$A$2:$B$95,2,FALSE)</f>
        <v>52938</v>
      </c>
      <c r="Z9" s="30" t="s">
        <v>85</v>
      </c>
      <c r="AA9" s="29">
        <f>VLOOKUP($Z9,Sheet1!$A$2:$B$95,2,FALSE)</f>
        <v>105600</v>
      </c>
      <c r="AB9" s="30" t="s">
        <v>72</v>
      </c>
      <c r="AC9" s="29">
        <f>VLOOKUP($AB9,Sheet1!$A$2:$B$95,2,FALSE)</f>
        <v>46200</v>
      </c>
      <c r="AD9" s="31" t="s">
        <v>47</v>
      </c>
      <c r="AE9" s="32">
        <f>VLOOKUP($AD9,Sheet1!$A$2:$B$95,2,FALSE)</f>
        <v>0</v>
      </c>
      <c r="AF9" s="33" t="s">
        <v>131</v>
      </c>
      <c r="AG9" s="32">
        <f>VLOOKUP($AF9,Sheet1!$A$2:$B$95,2,FALSE)</f>
        <v>0</v>
      </c>
      <c r="AH9" s="34" t="s">
        <v>58</v>
      </c>
      <c r="AI9" s="35">
        <f>VLOOKUP($AH9,Sheet1!$A$2:$B$95,2,FALSE)</f>
        <v>0</v>
      </c>
      <c r="AJ9" s="172" t="s">
        <v>50</v>
      </c>
      <c r="AK9" s="35">
        <f>VLOOKUP($AJ9,Sheet1!$A$2:$B$95,2,FALSE)</f>
        <v>50000</v>
      </c>
    </row>
    <row r="10" spans="1:37">
      <c r="A10" s="157">
        <v>36</v>
      </c>
      <c r="B10" s="181">
        <v>9</v>
      </c>
      <c r="C10" s="177" t="s">
        <v>875</v>
      </c>
      <c r="D10" s="18" t="s">
        <v>873</v>
      </c>
      <c r="E10" s="44" t="s">
        <v>870</v>
      </c>
      <c r="F10" s="19" t="s">
        <v>164</v>
      </c>
      <c r="G10" s="19" t="s">
        <v>165</v>
      </c>
      <c r="H10" s="141"/>
      <c r="I10" s="20">
        <f t="shared" si="0"/>
        <v>3120628</v>
      </c>
      <c r="J10" s="21" t="s">
        <v>84</v>
      </c>
      <c r="K10" s="22">
        <f>VLOOKUP($J10,Sheet1!$A$2:$B$95,2,FALSE)</f>
        <v>1188000</v>
      </c>
      <c r="L10" s="23" t="s">
        <v>38</v>
      </c>
      <c r="M10" s="22">
        <f>VLOOKUP($L10,Sheet1!$A$2:$B$95,2,FALSE)</f>
        <v>354750</v>
      </c>
      <c r="N10" s="41" t="s">
        <v>101</v>
      </c>
      <c r="O10" s="25">
        <f>VLOOKUP($N10,Sheet1!$A$2:$B$95,2,FALSE)</f>
        <v>396000</v>
      </c>
      <c r="P10" s="24" t="s">
        <v>115</v>
      </c>
      <c r="Q10" s="25">
        <f>VLOOKUP($P10,Sheet1!$A$2:$B$95,2,FALSE)</f>
        <v>30140</v>
      </c>
      <c r="R10" s="26" t="s">
        <v>150</v>
      </c>
      <c r="S10" s="27">
        <f>VLOOKUP($R10,Sheet1!$A$2:$B$95,2,FALSE)</f>
        <v>52938</v>
      </c>
      <c r="T10" s="26" t="s">
        <v>55</v>
      </c>
      <c r="U10" s="27">
        <f>VLOOKUP($T10,Sheet1!$A$2:$B$95,2,FALSE)</f>
        <v>105600</v>
      </c>
      <c r="V10" s="26" t="s">
        <v>146</v>
      </c>
      <c r="W10" s="27">
        <f>VLOOKUP($V10,Sheet1!$A$2:$B$95,2,FALSE)</f>
        <v>181500</v>
      </c>
      <c r="X10" s="37" t="s">
        <v>108</v>
      </c>
      <c r="Y10" s="29">
        <f>VLOOKUP($X10,Sheet1!$A$2:$B$95,2,FALSE)</f>
        <v>484000</v>
      </c>
      <c r="Z10" s="30" t="s">
        <v>82</v>
      </c>
      <c r="AA10" s="29">
        <f>VLOOKUP($Z10,Sheet1!$A$2:$B$95,2,FALSE)</f>
        <v>33000</v>
      </c>
      <c r="AB10" s="30" t="s">
        <v>72</v>
      </c>
      <c r="AC10" s="29">
        <f>VLOOKUP($AB10,Sheet1!$A$2:$B$95,2,FALSE)</f>
        <v>46200</v>
      </c>
      <c r="AD10" s="31" t="s">
        <v>48</v>
      </c>
      <c r="AE10" s="32">
        <f>VLOOKUP($AD10,Sheet1!$A$2:$B$95,2,FALSE)</f>
        <v>148500</v>
      </c>
      <c r="AF10" s="33" t="s">
        <v>133</v>
      </c>
      <c r="AG10" s="32">
        <f>VLOOKUP($AF10,Sheet1!$A$2:$B$95,2,FALSE)</f>
        <v>0</v>
      </c>
      <c r="AH10" s="38" t="s">
        <v>153</v>
      </c>
      <c r="AI10" s="35">
        <f>VLOOKUP($AH10,Sheet1!$A$2:$B$95,2,FALSE)</f>
        <v>100000</v>
      </c>
      <c r="AJ10" s="172" t="s">
        <v>58</v>
      </c>
      <c r="AK10" s="35">
        <f>VLOOKUP($AJ10,Sheet1!$A$2:$B$95,2,FALSE)</f>
        <v>0</v>
      </c>
    </row>
    <row r="11" spans="1:37">
      <c r="A11" s="157">
        <v>365</v>
      </c>
      <c r="B11" s="181">
        <v>10</v>
      </c>
      <c r="C11" s="177" t="s">
        <v>1075</v>
      </c>
      <c r="D11" s="18" t="s">
        <v>829</v>
      </c>
      <c r="E11" s="44" t="s">
        <v>830</v>
      </c>
      <c r="F11" s="19" t="s">
        <v>164</v>
      </c>
      <c r="G11" s="19" t="s">
        <v>165</v>
      </c>
      <c r="H11" s="141"/>
      <c r="I11" s="20">
        <f t="shared" si="0"/>
        <v>3099750</v>
      </c>
      <c r="J11" s="21" t="s">
        <v>84</v>
      </c>
      <c r="K11" s="22">
        <f>VLOOKUP($J11,Sheet1!$A$2:$B$95,2,FALSE)</f>
        <v>1188000</v>
      </c>
      <c r="L11" s="23" t="s">
        <v>38</v>
      </c>
      <c r="M11" s="22">
        <f>VLOOKUP($L11,Sheet1!$A$2:$B$95,2,FALSE)</f>
        <v>354750</v>
      </c>
      <c r="N11" s="24" t="s">
        <v>101</v>
      </c>
      <c r="O11" s="25">
        <f>VLOOKUP($N11,Sheet1!$A$2:$B$95,2,FALSE)</f>
        <v>396000</v>
      </c>
      <c r="P11" s="24" t="s">
        <v>136</v>
      </c>
      <c r="Q11" s="25">
        <f>VLOOKUP($P11,Sheet1!$A$2:$B$95,2,FALSE)</f>
        <v>148500</v>
      </c>
      <c r="R11" s="26" t="s">
        <v>55</v>
      </c>
      <c r="S11" s="27">
        <f>VLOOKUP($R11,Sheet1!$A$2:$B$95,2,FALSE)</f>
        <v>105600</v>
      </c>
      <c r="T11" s="26" t="s">
        <v>56</v>
      </c>
      <c r="U11" s="27">
        <f>VLOOKUP($T11,Sheet1!$A$2:$B$95,2,FALSE)</f>
        <v>40700</v>
      </c>
      <c r="V11" s="26" t="s">
        <v>43</v>
      </c>
      <c r="W11" s="27">
        <f>VLOOKUP($V11,Sheet1!$A$2:$B$95,2,FALSE)</f>
        <v>78100</v>
      </c>
      <c r="X11" s="28" t="s">
        <v>85</v>
      </c>
      <c r="Y11" s="29">
        <f>VLOOKUP($X11,Sheet1!$A$2:$B$95,2,FALSE)</f>
        <v>105600</v>
      </c>
      <c r="Z11" s="30" t="s">
        <v>108</v>
      </c>
      <c r="AA11" s="29">
        <f>VLOOKUP($Z11,Sheet1!$A$2:$B$95,2,FALSE)</f>
        <v>484000</v>
      </c>
      <c r="AB11" s="30" t="s">
        <v>76</v>
      </c>
      <c r="AC11" s="29">
        <f>VLOOKUP($AB11,Sheet1!$A$2:$B$95,2,FALSE)</f>
        <v>0</v>
      </c>
      <c r="AD11" s="31" t="s">
        <v>48</v>
      </c>
      <c r="AE11" s="32">
        <f>VLOOKUP($AD11,Sheet1!$A$2:$B$95,2,FALSE)</f>
        <v>148500</v>
      </c>
      <c r="AF11" s="33" t="s">
        <v>133</v>
      </c>
      <c r="AG11" s="32">
        <f>VLOOKUP($AF11,Sheet1!$A$2:$B$95,2,FALSE)</f>
        <v>0</v>
      </c>
      <c r="AH11" s="34" t="s">
        <v>58</v>
      </c>
      <c r="AI11" s="35">
        <f>VLOOKUP($AH11,Sheet1!$A$2:$B$95,2,FALSE)</f>
        <v>0</v>
      </c>
      <c r="AJ11" s="172" t="s">
        <v>50</v>
      </c>
      <c r="AK11" s="35">
        <f>VLOOKUP($AJ11,Sheet1!$A$2:$B$95,2,FALSE)</f>
        <v>50000</v>
      </c>
    </row>
    <row r="12" spans="1:37">
      <c r="A12" s="157">
        <v>226</v>
      </c>
      <c r="B12" s="181">
        <v>11</v>
      </c>
      <c r="C12" s="177" t="s">
        <v>697</v>
      </c>
      <c r="D12" s="18" t="s">
        <v>695</v>
      </c>
      <c r="E12" s="44" t="s">
        <v>696</v>
      </c>
      <c r="F12" s="19" t="s">
        <v>164</v>
      </c>
      <c r="G12" s="19" t="s">
        <v>165</v>
      </c>
      <c r="H12" s="141"/>
      <c r="I12" s="20">
        <f t="shared" si="0"/>
        <v>3092738</v>
      </c>
      <c r="J12" s="21" t="s">
        <v>64</v>
      </c>
      <c r="K12" s="22">
        <f>VLOOKUP($J12,Sheet1!$A$2:$B$95,2,FALSE)</f>
        <v>105600</v>
      </c>
      <c r="L12" s="23" t="s">
        <v>84</v>
      </c>
      <c r="M12" s="22">
        <f>VLOOKUP($L12,Sheet1!$A$2:$B$95,2,FALSE)</f>
        <v>1188000</v>
      </c>
      <c r="N12" s="24" t="s">
        <v>101</v>
      </c>
      <c r="O12" s="25">
        <f>VLOOKUP($N12,Sheet1!$A$2:$B$95,2,FALSE)</f>
        <v>396000</v>
      </c>
      <c r="P12" s="24" t="s">
        <v>122</v>
      </c>
      <c r="Q12" s="25">
        <f>VLOOKUP($P12,Sheet1!$A$2:$B$95,2,FALSE)</f>
        <v>484000</v>
      </c>
      <c r="R12" s="26" t="s">
        <v>55</v>
      </c>
      <c r="S12" s="27">
        <f>VLOOKUP($R12,Sheet1!$A$2:$B$95,2,FALSE)</f>
        <v>105600</v>
      </c>
      <c r="T12" s="26" t="s">
        <v>180</v>
      </c>
      <c r="U12" s="27">
        <f>VLOOKUP($T12,Sheet1!$A$2:$B$95,2,FALSE)</f>
        <v>0</v>
      </c>
      <c r="V12" s="26" t="s">
        <v>43</v>
      </c>
      <c r="W12" s="27">
        <f>VLOOKUP($V12,Sheet1!$A$2:$B$95,2,FALSE)</f>
        <v>78100</v>
      </c>
      <c r="X12" s="28" t="s">
        <v>108</v>
      </c>
      <c r="Y12" s="29">
        <f>VLOOKUP($X12,Sheet1!$A$2:$B$95,2,FALSE)</f>
        <v>484000</v>
      </c>
      <c r="Z12" s="30" t="s">
        <v>44</v>
      </c>
      <c r="AA12" s="29">
        <f>VLOOKUP($Z12,Sheet1!$A$2:$B$95,2,FALSE)</f>
        <v>52938</v>
      </c>
      <c r="AB12" s="30" t="s">
        <v>69</v>
      </c>
      <c r="AC12" s="29">
        <f>VLOOKUP($AB12,Sheet1!$A$2:$B$95,2,FALSE)</f>
        <v>0</v>
      </c>
      <c r="AD12" s="31" t="s">
        <v>47</v>
      </c>
      <c r="AE12" s="32">
        <f>VLOOKUP($AD12,Sheet1!$A$2:$B$95,2,FALSE)</f>
        <v>0</v>
      </c>
      <c r="AF12" s="33" t="s">
        <v>48</v>
      </c>
      <c r="AG12" s="32">
        <f>VLOOKUP($AF12,Sheet1!$A$2:$B$95,2,FALSE)</f>
        <v>148500</v>
      </c>
      <c r="AH12" s="34" t="s">
        <v>49</v>
      </c>
      <c r="AI12" s="35">
        <f>VLOOKUP($AH12,Sheet1!$A$2:$B$95,2,FALSE)</f>
        <v>0</v>
      </c>
      <c r="AJ12" s="172" t="s">
        <v>50</v>
      </c>
      <c r="AK12" s="35">
        <f>VLOOKUP($AJ12,Sheet1!$A$2:$B$95,2,FALSE)</f>
        <v>50000</v>
      </c>
    </row>
    <row r="13" spans="1:37">
      <c r="A13" s="157">
        <v>145</v>
      </c>
      <c r="B13" s="181">
        <v>12</v>
      </c>
      <c r="C13" s="177" t="s">
        <v>999</v>
      </c>
      <c r="D13" s="18" t="s">
        <v>998</v>
      </c>
      <c r="E13" s="44" t="s">
        <v>1001</v>
      </c>
      <c r="F13" s="19" t="s">
        <v>164</v>
      </c>
      <c r="G13" s="19" t="s">
        <v>165</v>
      </c>
      <c r="H13" s="141"/>
      <c r="I13" s="20">
        <f t="shared" si="0"/>
        <v>3082288</v>
      </c>
      <c r="J13" s="21" t="s">
        <v>84</v>
      </c>
      <c r="K13" s="22">
        <f>VLOOKUP($J13,Sheet1!$A$2:$B$95,2,FALSE)</f>
        <v>1188000</v>
      </c>
      <c r="L13" s="23" t="s">
        <v>38</v>
      </c>
      <c r="M13" s="22">
        <f>VLOOKUP($L13,Sheet1!$A$2:$B$95,2,FALSE)</f>
        <v>354750</v>
      </c>
      <c r="N13" s="24" t="s">
        <v>101</v>
      </c>
      <c r="O13" s="25">
        <f>VLOOKUP($N13,Sheet1!$A$2:$B$95,2,FALSE)</f>
        <v>396000</v>
      </c>
      <c r="P13" s="46" t="s">
        <v>132</v>
      </c>
      <c r="Q13" s="25">
        <f>VLOOKUP($P13,Sheet1!$A$2:$B$95,2,FALSE)</f>
        <v>78100</v>
      </c>
      <c r="R13" s="26" t="s">
        <v>55</v>
      </c>
      <c r="S13" s="27">
        <f>VLOOKUP($R13,Sheet1!$A$2:$B$95,2,FALSE)</f>
        <v>105600</v>
      </c>
      <c r="T13" s="26" t="s">
        <v>56</v>
      </c>
      <c r="U13" s="27">
        <f>VLOOKUP($T13,Sheet1!$A$2:$B$95,2,FALSE)</f>
        <v>40700</v>
      </c>
      <c r="V13" s="26" t="s">
        <v>43</v>
      </c>
      <c r="W13" s="27">
        <f>VLOOKUP($V13,Sheet1!$A$2:$B$95,2,FALSE)</f>
        <v>78100</v>
      </c>
      <c r="X13" s="28" t="s">
        <v>108</v>
      </c>
      <c r="Y13" s="29">
        <f>VLOOKUP($X13,Sheet1!$A$2:$B$95,2,FALSE)</f>
        <v>484000</v>
      </c>
      <c r="Z13" s="37" t="s">
        <v>44</v>
      </c>
      <c r="AA13" s="29">
        <f>VLOOKUP($Z13,Sheet1!$A$2:$B$95,2,FALSE)</f>
        <v>52938</v>
      </c>
      <c r="AB13" s="30" t="s">
        <v>85</v>
      </c>
      <c r="AC13" s="29">
        <f>VLOOKUP($AB13,Sheet1!$A$2:$B$95,2,FALSE)</f>
        <v>105600</v>
      </c>
      <c r="AD13" s="31" t="s">
        <v>47</v>
      </c>
      <c r="AE13" s="32">
        <f>VLOOKUP($AD13,Sheet1!$A$2:$B$95,2,FALSE)</f>
        <v>0</v>
      </c>
      <c r="AF13" s="33" t="s">
        <v>48</v>
      </c>
      <c r="AG13" s="32">
        <f>VLOOKUP($AF13,Sheet1!$A$2:$B$95,2,FALSE)</f>
        <v>148500</v>
      </c>
      <c r="AH13" s="34" t="s">
        <v>49</v>
      </c>
      <c r="AI13" s="35">
        <f>VLOOKUP($AH13,Sheet1!$A$2:$B$95,2,FALSE)</f>
        <v>0</v>
      </c>
      <c r="AJ13" s="172" t="s">
        <v>50</v>
      </c>
      <c r="AK13" s="35">
        <f>VLOOKUP($AJ13,Sheet1!$A$2:$B$95,2,FALSE)</f>
        <v>50000</v>
      </c>
    </row>
    <row r="14" spans="1:37">
      <c r="A14" s="157">
        <v>99</v>
      </c>
      <c r="B14" s="181">
        <v>13</v>
      </c>
      <c r="C14" s="177" t="s">
        <v>406</v>
      </c>
      <c r="D14" s="18" t="s">
        <v>405</v>
      </c>
      <c r="E14" s="44" t="s">
        <v>407</v>
      </c>
      <c r="F14" s="19" t="s">
        <v>164</v>
      </c>
      <c r="G14" s="19" t="s">
        <v>165</v>
      </c>
      <c r="H14" s="141"/>
      <c r="I14" s="20">
        <f t="shared" si="0"/>
        <v>3073850</v>
      </c>
      <c r="J14" s="21" t="s">
        <v>70</v>
      </c>
      <c r="K14" s="22">
        <f>VLOOKUP($J14,Sheet1!$A$2:$B$95,2,FALSE)</f>
        <v>1980000</v>
      </c>
      <c r="L14" s="23" t="s">
        <v>75</v>
      </c>
      <c r="M14" s="22">
        <f>VLOOKUP($L14,Sheet1!$A$2:$B$95,2,FALSE)</f>
        <v>233200</v>
      </c>
      <c r="N14" s="24" t="s">
        <v>118</v>
      </c>
      <c r="O14" s="25">
        <f>VLOOKUP($N14,Sheet1!$A$2:$B$95,2,FALSE)</f>
        <v>0</v>
      </c>
      <c r="P14" s="24" t="s">
        <v>134</v>
      </c>
      <c r="Q14" s="25">
        <f>VLOOKUP($P14,Sheet1!$A$2:$B$95,2,FALSE)</f>
        <v>148500</v>
      </c>
      <c r="R14" s="26" t="s">
        <v>152</v>
      </c>
      <c r="S14" s="27">
        <f>VLOOKUP($R14,Sheet1!$A$2:$B$95,2,FALSE)</f>
        <v>233200</v>
      </c>
      <c r="T14" s="26" t="s">
        <v>55</v>
      </c>
      <c r="U14" s="27">
        <f>VLOOKUP($T14,Sheet1!$A$2:$B$95,2,FALSE)</f>
        <v>105600</v>
      </c>
      <c r="V14" s="26" t="s">
        <v>155</v>
      </c>
      <c r="W14" s="27">
        <f>VLOOKUP($V14,Sheet1!$A$2:$B$95,2,FALSE)</f>
        <v>62150</v>
      </c>
      <c r="X14" s="28" t="s">
        <v>85</v>
      </c>
      <c r="Y14" s="29">
        <f>VLOOKUP($X14,Sheet1!$A$2:$B$95,2,FALSE)</f>
        <v>105600</v>
      </c>
      <c r="Z14" s="30" t="s">
        <v>99</v>
      </c>
      <c r="AA14" s="29">
        <f>VLOOKUP($Z14,Sheet1!$A$2:$B$95,2,FALSE)</f>
        <v>105600</v>
      </c>
      <c r="AB14" s="30" t="s">
        <v>57</v>
      </c>
      <c r="AC14" s="29">
        <f>VLOOKUP($AB14,Sheet1!$A$2:$B$95,2,FALSE)</f>
        <v>0</v>
      </c>
      <c r="AD14" s="31" t="s">
        <v>47</v>
      </c>
      <c r="AE14" s="32">
        <f>VLOOKUP($AD14,Sheet1!$A$2:$B$95,2,FALSE)</f>
        <v>0</v>
      </c>
      <c r="AF14" s="33" t="s">
        <v>133</v>
      </c>
      <c r="AG14" s="32">
        <f>VLOOKUP($AF14,Sheet1!$A$2:$B$95,2,FALSE)</f>
        <v>0</v>
      </c>
      <c r="AH14" s="34" t="s">
        <v>153</v>
      </c>
      <c r="AI14" s="35">
        <f>VLOOKUP($AH14,Sheet1!$A$2:$B$95,2,FALSE)</f>
        <v>100000</v>
      </c>
      <c r="AJ14" s="172" t="s">
        <v>58</v>
      </c>
      <c r="AK14" s="35">
        <f>VLOOKUP($AJ14,Sheet1!$A$2:$B$95,2,FALSE)</f>
        <v>0</v>
      </c>
    </row>
    <row r="15" spans="1:37">
      <c r="A15" s="157">
        <v>236</v>
      </c>
      <c r="B15" s="181">
        <v>14</v>
      </c>
      <c r="C15" s="177" t="s">
        <v>705</v>
      </c>
      <c r="D15" s="18" t="s">
        <v>695</v>
      </c>
      <c r="E15" s="44" t="s">
        <v>696</v>
      </c>
      <c r="F15" s="19" t="s">
        <v>164</v>
      </c>
      <c r="G15" s="19" t="s">
        <v>165</v>
      </c>
      <c r="H15" s="141"/>
      <c r="I15" s="20">
        <f t="shared" si="0"/>
        <v>3000200</v>
      </c>
      <c r="J15" s="21" t="s">
        <v>84</v>
      </c>
      <c r="K15" s="22">
        <f>VLOOKUP($J15,Sheet1!$A$2:$B$95,2,FALSE)</f>
        <v>1188000</v>
      </c>
      <c r="L15" s="23" t="s">
        <v>81</v>
      </c>
      <c r="M15" s="22">
        <f>VLOOKUP($L15,Sheet1!$A$2:$B$95,2,FALSE)</f>
        <v>105600</v>
      </c>
      <c r="N15" s="24" t="s">
        <v>130</v>
      </c>
      <c r="O15" s="25">
        <f>VLOOKUP($N15,Sheet1!$A$2:$B$95,2,FALSE)</f>
        <v>748000</v>
      </c>
      <c r="P15" s="24" t="s">
        <v>128</v>
      </c>
      <c r="Q15" s="25">
        <f>VLOOKUP($P15,Sheet1!$A$2:$B$95,2,FALSE)</f>
        <v>46200</v>
      </c>
      <c r="R15" s="26" t="s">
        <v>55</v>
      </c>
      <c r="S15" s="27">
        <f>VLOOKUP($R15,Sheet1!$A$2:$B$95,2,FALSE)</f>
        <v>105600</v>
      </c>
      <c r="T15" s="26" t="s">
        <v>180</v>
      </c>
      <c r="U15" s="27">
        <f>VLOOKUP($T15,Sheet1!$A$2:$B$95,2,FALSE)</f>
        <v>0</v>
      </c>
      <c r="V15" s="26" t="s">
        <v>43</v>
      </c>
      <c r="W15" s="27">
        <f>VLOOKUP($V15,Sheet1!$A$2:$B$95,2,FALSE)</f>
        <v>78100</v>
      </c>
      <c r="X15" s="28" t="s">
        <v>108</v>
      </c>
      <c r="Y15" s="29">
        <f>VLOOKUP($X15,Sheet1!$A$2:$B$95,2,FALSE)</f>
        <v>484000</v>
      </c>
      <c r="Z15" s="30" t="s">
        <v>106</v>
      </c>
      <c r="AA15" s="29">
        <f>VLOOKUP($Z15,Sheet1!$A$2:$B$95,2,FALSE)</f>
        <v>148500</v>
      </c>
      <c r="AB15" s="30" t="s">
        <v>72</v>
      </c>
      <c r="AC15" s="29">
        <f>VLOOKUP($AB15,Sheet1!$A$2:$B$95,2,FALSE)</f>
        <v>46200</v>
      </c>
      <c r="AD15" s="31" t="s">
        <v>47</v>
      </c>
      <c r="AE15" s="32">
        <f>VLOOKUP($AD15,Sheet1!$A$2:$B$95,2,FALSE)</f>
        <v>0</v>
      </c>
      <c r="AF15" s="33" t="s">
        <v>133</v>
      </c>
      <c r="AG15" s="32">
        <f>VLOOKUP($AF15,Sheet1!$A$2:$B$95,2,FALSE)</f>
        <v>0</v>
      </c>
      <c r="AH15" s="34" t="s">
        <v>49</v>
      </c>
      <c r="AI15" s="35">
        <f>VLOOKUP($AH15,Sheet1!$A$2:$B$95,2,FALSE)</f>
        <v>0</v>
      </c>
      <c r="AJ15" s="172" t="s">
        <v>50</v>
      </c>
      <c r="AK15" s="35">
        <f>VLOOKUP($AJ15,Sheet1!$A$2:$B$95,2,FALSE)</f>
        <v>50000</v>
      </c>
    </row>
    <row r="16" spans="1:37">
      <c r="A16" s="157">
        <v>167</v>
      </c>
      <c r="B16" s="181">
        <v>15</v>
      </c>
      <c r="C16" s="177" t="s">
        <v>1107</v>
      </c>
      <c r="D16" s="18" t="s">
        <v>1073</v>
      </c>
      <c r="E16" s="44" t="s">
        <v>1065</v>
      </c>
      <c r="F16" s="45" t="s">
        <v>559</v>
      </c>
      <c r="G16" s="45" t="s">
        <v>559</v>
      </c>
      <c r="H16" s="144"/>
      <c r="I16" s="20">
        <f t="shared" si="0"/>
        <v>2916738</v>
      </c>
      <c r="J16" s="21" t="s">
        <v>68</v>
      </c>
      <c r="K16" s="22">
        <f>VLOOKUP($J16,Sheet1!$A$2:$B$95,2,FALSE)</f>
        <v>233200</v>
      </c>
      <c r="L16" s="23" t="s">
        <v>84</v>
      </c>
      <c r="M16" s="22">
        <f>VLOOKUP($L16,Sheet1!$A$2:$B$95,2,FALSE)</f>
        <v>1188000</v>
      </c>
      <c r="N16" s="24" t="s">
        <v>101</v>
      </c>
      <c r="O16" s="25">
        <f>VLOOKUP($N16,Sheet1!$A$2:$B$95,2,FALSE)</f>
        <v>396000</v>
      </c>
      <c r="P16" s="24" t="s">
        <v>122</v>
      </c>
      <c r="Q16" s="25">
        <f>VLOOKUP($P16,Sheet1!$A$2:$B$95,2,FALSE)</f>
        <v>484000</v>
      </c>
      <c r="R16" s="48" t="s">
        <v>150</v>
      </c>
      <c r="S16" s="27">
        <f>VLOOKUP($R16,Sheet1!$A$2:$B$95,2,FALSE)</f>
        <v>52938</v>
      </c>
      <c r="T16" s="26" t="s">
        <v>42</v>
      </c>
      <c r="U16" s="27">
        <f>VLOOKUP($T16,Sheet1!$A$2:$B$95,2,FALSE)</f>
        <v>28600</v>
      </c>
      <c r="V16" s="26" t="s">
        <v>180</v>
      </c>
      <c r="W16" s="27">
        <f>VLOOKUP($V16,Sheet1!$A$2:$B$95,2,FALSE)</f>
        <v>0</v>
      </c>
      <c r="X16" s="37" t="s">
        <v>119</v>
      </c>
      <c r="Y16" s="29">
        <f>VLOOKUP($X16,Sheet1!$A$2:$B$95,2,FALSE)</f>
        <v>0</v>
      </c>
      <c r="Z16" s="30" t="s">
        <v>125</v>
      </c>
      <c r="AA16" s="29">
        <f>VLOOKUP($Z16,Sheet1!$A$2:$B$95,2,FALSE)</f>
        <v>0</v>
      </c>
      <c r="AB16" s="28" t="s">
        <v>108</v>
      </c>
      <c r="AC16" s="29">
        <f>VLOOKUP($AB16,Sheet1!$A$2:$B$95,2,FALSE)</f>
        <v>484000</v>
      </c>
      <c r="AD16" s="31" t="s">
        <v>145</v>
      </c>
      <c r="AE16" s="32">
        <v>0</v>
      </c>
      <c r="AF16" s="39" t="s">
        <v>144</v>
      </c>
      <c r="AG16" s="32">
        <f>VLOOKUP($AF16,Sheet1!$A$2:$B$95,2,FALSE)</f>
        <v>0</v>
      </c>
      <c r="AH16" s="34" t="s">
        <v>49</v>
      </c>
      <c r="AI16" s="35">
        <f>VLOOKUP($AH16,Sheet1!$A$2:$B$95,2,FALSE)</f>
        <v>0</v>
      </c>
      <c r="AJ16" s="172" t="s">
        <v>50</v>
      </c>
      <c r="AK16" s="35">
        <f>VLOOKUP($AJ16,Sheet1!$A$2:$B$95,2,FALSE)</f>
        <v>50000</v>
      </c>
    </row>
    <row r="17" spans="1:37">
      <c r="A17" s="157">
        <v>158</v>
      </c>
      <c r="B17" s="181">
        <v>16</v>
      </c>
      <c r="C17" s="177" t="s">
        <v>504</v>
      </c>
      <c r="D17" s="18" t="s">
        <v>503</v>
      </c>
      <c r="E17" s="44" t="s">
        <v>505</v>
      </c>
      <c r="F17" s="19" t="s">
        <v>164</v>
      </c>
      <c r="G17" s="19" t="s">
        <v>165</v>
      </c>
      <c r="H17" s="141"/>
      <c r="I17" s="20">
        <f t="shared" si="0"/>
        <v>2902888</v>
      </c>
      <c r="J17" s="21" t="s">
        <v>70</v>
      </c>
      <c r="K17" s="22">
        <f>VLOOKUP($J17,Sheet1!$A$2:$B$95,2,FALSE)</f>
        <v>1980000</v>
      </c>
      <c r="L17" s="23" t="s">
        <v>38</v>
      </c>
      <c r="M17" s="22">
        <f>VLOOKUP($L17,Sheet1!$A$2:$B$95,2,FALSE)</f>
        <v>354750</v>
      </c>
      <c r="N17" s="24" t="s">
        <v>40</v>
      </c>
      <c r="O17" s="25">
        <f>VLOOKUP($N17,Sheet1!$A$2:$B$95,2,FALSE)</f>
        <v>52938</v>
      </c>
      <c r="P17" s="24" t="s">
        <v>54</v>
      </c>
      <c r="Q17" s="25">
        <f>VLOOKUP($P17,Sheet1!$A$2:$B$95,2,FALSE)</f>
        <v>0</v>
      </c>
      <c r="R17" s="26" t="s">
        <v>146</v>
      </c>
      <c r="S17" s="27">
        <f>VLOOKUP($R17,Sheet1!$A$2:$B$95,2,FALSE)</f>
        <v>181500</v>
      </c>
      <c r="T17" s="26" t="s">
        <v>161</v>
      </c>
      <c r="U17" s="27">
        <f>VLOOKUP($T17,Sheet1!$A$2:$B$95,2,FALSE)</f>
        <v>0</v>
      </c>
      <c r="V17" s="26" t="s">
        <v>43</v>
      </c>
      <c r="W17" s="27">
        <f>VLOOKUP($V17,Sheet1!$A$2:$B$95,2,FALSE)</f>
        <v>78100</v>
      </c>
      <c r="X17" s="28" t="s">
        <v>119</v>
      </c>
      <c r="Y17" s="29">
        <f>VLOOKUP($X17,Sheet1!$A$2:$B$95,2,FALSE)</f>
        <v>0</v>
      </c>
      <c r="Z17" s="30" t="s">
        <v>99</v>
      </c>
      <c r="AA17" s="29">
        <f>VLOOKUP($Z17,Sheet1!$A$2:$B$95,2,FALSE)</f>
        <v>105600</v>
      </c>
      <c r="AB17" s="30" t="s">
        <v>104</v>
      </c>
      <c r="AC17" s="29">
        <f>VLOOKUP($AB17,Sheet1!$A$2:$B$95,2,FALSE)</f>
        <v>0</v>
      </c>
      <c r="AD17" s="31" t="s">
        <v>47</v>
      </c>
      <c r="AE17" s="32">
        <f>VLOOKUP($AD17,Sheet1!$A$2:$B$95,2,FALSE)</f>
        <v>0</v>
      </c>
      <c r="AF17" s="33" t="s">
        <v>144</v>
      </c>
      <c r="AG17" s="32">
        <f>VLOOKUP($AF17,Sheet1!$A$2:$B$95,2,FALSE)</f>
        <v>0</v>
      </c>
      <c r="AH17" s="34" t="s">
        <v>153</v>
      </c>
      <c r="AI17" s="35">
        <f>VLOOKUP($AH17,Sheet1!$A$2:$B$95,2,FALSE)</f>
        <v>100000</v>
      </c>
      <c r="AJ17" s="172" t="s">
        <v>50</v>
      </c>
      <c r="AK17" s="35">
        <f>VLOOKUP($AJ17,Sheet1!$A$2:$B$95,2,FALSE)</f>
        <v>50000</v>
      </c>
    </row>
    <row r="18" spans="1:37">
      <c r="A18" s="157">
        <v>280</v>
      </c>
      <c r="B18" s="181">
        <v>17</v>
      </c>
      <c r="C18" s="177" t="s">
        <v>668</v>
      </c>
      <c r="D18" s="18" t="s">
        <v>667</v>
      </c>
      <c r="E18" s="44" t="s">
        <v>626</v>
      </c>
      <c r="F18" s="19" t="s">
        <v>164</v>
      </c>
      <c r="G18" s="19" t="s">
        <v>165</v>
      </c>
      <c r="H18" s="141"/>
      <c r="I18" s="20">
        <f t="shared" si="0"/>
        <v>2884288</v>
      </c>
      <c r="J18" s="21" t="s">
        <v>70</v>
      </c>
      <c r="K18" s="22">
        <f>VLOOKUP($J18,Sheet1!$A$2:$B$95,2,FALSE)</f>
        <v>1980000</v>
      </c>
      <c r="L18" s="23" t="s">
        <v>38</v>
      </c>
      <c r="M18" s="22">
        <f>VLOOKUP($L18,Sheet1!$A$2:$B$95,2,FALSE)</f>
        <v>354750</v>
      </c>
      <c r="N18" s="24" t="s">
        <v>39</v>
      </c>
      <c r="O18" s="25">
        <f>VLOOKUP($N18,Sheet1!$A$2:$B$95,2,FALSE)</f>
        <v>78100</v>
      </c>
      <c r="P18" s="24" t="s">
        <v>40</v>
      </c>
      <c r="Q18" s="25">
        <f>VLOOKUP($P18,Sheet1!$A$2:$B$95,2,FALSE)</f>
        <v>52938</v>
      </c>
      <c r="R18" s="26" t="s">
        <v>41</v>
      </c>
      <c r="S18" s="27">
        <f>VLOOKUP($R18,Sheet1!$A$2:$B$95,2,FALSE)</f>
        <v>68200</v>
      </c>
      <c r="T18" s="26" t="s">
        <v>56</v>
      </c>
      <c r="U18" s="27">
        <f>VLOOKUP($T18,Sheet1!$A$2:$B$95,2,FALSE)</f>
        <v>40700</v>
      </c>
      <c r="V18" s="26" t="s">
        <v>43</v>
      </c>
      <c r="W18" s="27">
        <f>VLOOKUP($V18,Sheet1!$A$2:$B$95,2,FALSE)</f>
        <v>78100</v>
      </c>
      <c r="X18" s="28" t="s">
        <v>119</v>
      </c>
      <c r="Y18" s="29">
        <f>VLOOKUP($X18,Sheet1!$A$2:$B$95,2,FALSE)</f>
        <v>0</v>
      </c>
      <c r="Z18" s="30" t="s">
        <v>82</v>
      </c>
      <c r="AA18" s="29">
        <f>VLOOKUP($Z18,Sheet1!$A$2:$B$95,2,FALSE)</f>
        <v>33000</v>
      </c>
      <c r="AB18" s="30" t="s">
        <v>76</v>
      </c>
      <c r="AC18" s="29">
        <f>VLOOKUP($AB18,Sheet1!$A$2:$B$95,2,FALSE)</f>
        <v>0</v>
      </c>
      <c r="AD18" s="31" t="s">
        <v>47</v>
      </c>
      <c r="AE18" s="32">
        <f>VLOOKUP($AD18,Sheet1!$A$2:$B$95,2,FALSE)</f>
        <v>0</v>
      </c>
      <c r="AF18" s="33" t="s">
        <v>48</v>
      </c>
      <c r="AG18" s="32">
        <f>VLOOKUP($AF18,Sheet1!$A$2:$B$95,2,FALSE)</f>
        <v>148500</v>
      </c>
      <c r="AH18" s="34" t="s">
        <v>58</v>
      </c>
      <c r="AI18" s="35">
        <f>VLOOKUP($AH18,Sheet1!$A$2:$B$95,2,FALSE)</f>
        <v>0</v>
      </c>
      <c r="AJ18" s="172" t="s">
        <v>50</v>
      </c>
      <c r="AK18" s="35">
        <f>VLOOKUP($AJ18,Sheet1!$A$2:$B$95,2,FALSE)</f>
        <v>50000</v>
      </c>
    </row>
    <row r="19" spans="1:37">
      <c r="A19" s="157">
        <v>255</v>
      </c>
      <c r="B19" s="181">
        <v>18</v>
      </c>
      <c r="C19" s="177" t="s">
        <v>619</v>
      </c>
      <c r="D19" s="18" t="s">
        <v>618</v>
      </c>
      <c r="E19" s="44" t="s">
        <v>620</v>
      </c>
      <c r="F19" s="19" t="s">
        <v>164</v>
      </c>
      <c r="G19" s="19" t="s">
        <v>165</v>
      </c>
      <c r="H19" s="141"/>
      <c r="I19" s="20">
        <f t="shared" si="0"/>
        <v>2882638</v>
      </c>
      <c r="J19" s="21" t="s">
        <v>84</v>
      </c>
      <c r="K19" s="22">
        <f>VLOOKUP($J19,Sheet1!$A$2:$B$95,2,FALSE)</f>
        <v>1188000</v>
      </c>
      <c r="L19" s="23" t="s">
        <v>53</v>
      </c>
      <c r="M19" s="22">
        <f>VLOOKUP($L19,Sheet1!$A$2:$B$95,2,FALSE)</f>
        <v>233200</v>
      </c>
      <c r="N19" s="24" t="s">
        <v>101</v>
      </c>
      <c r="O19" s="25">
        <f>VLOOKUP($N19,Sheet1!$A$2:$B$95,2,FALSE)</f>
        <v>396000</v>
      </c>
      <c r="P19" s="24" t="s">
        <v>132</v>
      </c>
      <c r="Q19" s="25">
        <f>VLOOKUP($P19,Sheet1!$A$2:$B$95,2,FALSE)</f>
        <v>78100</v>
      </c>
      <c r="R19" s="26" t="s">
        <v>41</v>
      </c>
      <c r="S19" s="27">
        <f>VLOOKUP($R19,Sheet1!$A$2:$B$95,2,FALSE)</f>
        <v>68200</v>
      </c>
      <c r="T19" s="26" t="s">
        <v>55</v>
      </c>
      <c r="U19" s="27">
        <f>VLOOKUP($T19,Sheet1!$A$2:$B$95,2,FALSE)</f>
        <v>105600</v>
      </c>
      <c r="V19" s="26" t="s">
        <v>43</v>
      </c>
      <c r="W19" s="27">
        <f>VLOOKUP($V19,Sheet1!$A$2:$B$95,2,FALSE)</f>
        <v>78100</v>
      </c>
      <c r="X19" s="28" t="s">
        <v>44</v>
      </c>
      <c r="Y19" s="29">
        <f>VLOOKUP($X19,Sheet1!$A$2:$B$95,2,FALSE)</f>
        <v>52938</v>
      </c>
      <c r="Z19" s="30" t="s">
        <v>108</v>
      </c>
      <c r="AA19" s="29">
        <f>VLOOKUP($Z19,Sheet1!$A$2:$B$95,2,FALSE)</f>
        <v>484000</v>
      </c>
      <c r="AB19" s="30" t="s">
        <v>69</v>
      </c>
      <c r="AC19" s="29">
        <f>VLOOKUP($AB19,Sheet1!$A$2:$B$95,2,FALSE)</f>
        <v>0</v>
      </c>
      <c r="AD19" s="31" t="s">
        <v>47</v>
      </c>
      <c r="AE19" s="32">
        <f>VLOOKUP($AD19,Sheet1!$A$2:$B$95,2,FALSE)</f>
        <v>0</v>
      </c>
      <c r="AF19" s="33" t="s">
        <v>48</v>
      </c>
      <c r="AG19" s="32">
        <f>VLOOKUP($AF19,Sheet1!$A$2:$B$95,2,FALSE)</f>
        <v>148500</v>
      </c>
      <c r="AH19" s="34" t="s">
        <v>49</v>
      </c>
      <c r="AI19" s="35">
        <f>VLOOKUP($AH19,Sheet1!$A$2:$B$95,2,FALSE)</f>
        <v>0</v>
      </c>
      <c r="AJ19" s="172" t="s">
        <v>50</v>
      </c>
      <c r="AK19" s="35">
        <f>VLOOKUP($AJ19,Sheet1!$A$2:$B$95,2,FALSE)</f>
        <v>50000</v>
      </c>
    </row>
    <row r="20" spans="1:37">
      <c r="A20" s="157">
        <v>179</v>
      </c>
      <c r="B20" s="181">
        <v>19</v>
      </c>
      <c r="C20" s="177" t="s">
        <v>742</v>
      </c>
      <c r="D20" s="18" t="s">
        <v>739</v>
      </c>
      <c r="E20" s="44" t="s">
        <v>743</v>
      </c>
      <c r="F20" s="19" t="s">
        <v>164</v>
      </c>
      <c r="G20" s="19" t="s">
        <v>165</v>
      </c>
      <c r="H20" s="141"/>
      <c r="I20" s="20">
        <f t="shared" si="0"/>
        <v>2866138</v>
      </c>
      <c r="J20" s="21" t="s">
        <v>53</v>
      </c>
      <c r="K20" s="22">
        <f>VLOOKUP($J20,Sheet1!$A$2:$B$95,2,FALSE)</f>
        <v>233200</v>
      </c>
      <c r="L20" s="23" t="s">
        <v>84</v>
      </c>
      <c r="M20" s="22">
        <f>VLOOKUP($L20,Sheet1!$A$2:$B$95,2,FALSE)</f>
        <v>1188000</v>
      </c>
      <c r="N20" s="24" t="s">
        <v>122</v>
      </c>
      <c r="O20" s="25">
        <f>VLOOKUP($N20,Sheet1!$A$2:$B$95,2,FALSE)</f>
        <v>484000</v>
      </c>
      <c r="P20" s="24" t="s">
        <v>132</v>
      </c>
      <c r="Q20" s="25">
        <f>VLOOKUP($P20,Sheet1!$A$2:$B$95,2,FALSE)</f>
        <v>78100</v>
      </c>
      <c r="R20" s="26" t="s">
        <v>148</v>
      </c>
      <c r="S20" s="27">
        <f>VLOOKUP($R20,Sheet1!$A$2:$B$95,2,FALSE)</f>
        <v>40700</v>
      </c>
      <c r="T20" s="26" t="s">
        <v>42</v>
      </c>
      <c r="U20" s="27">
        <f>VLOOKUP($T20,Sheet1!$A$2:$B$95,2,FALSE)</f>
        <v>28600</v>
      </c>
      <c r="V20" s="26" t="s">
        <v>43</v>
      </c>
      <c r="W20" s="27">
        <f>VLOOKUP($V20,Sheet1!$A$2:$B$95,2,FALSE)</f>
        <v>78100</v>
      </c>
      <c r="X20" s="28" t="s">
        <v>44</v>
      </c>
      <c r="Y20" s="29">
        <f>VLOOKUP($X20,Sheet1!$A$2:$B$95,2,FALSE)</f>
        <v>52938</v>
      </c>
      <c r="Z20" s="30" t="s">
        <v>108</v>
      </c>
      <c r="AA20" s="29">
        <f>VLOOKUP($Z20,Sheet1!$A$2:$B$95,2,FALSE)</f>
        <v>484000</v>
      </c>
      <c r="AB20" s="30" t="s">
        <v>46</v>
      </c>
      <c r="AC20" s="29">
        <f>VLOOKUP($AB20,Sheet1!$A$2:$B$95,2,FALSE)</f>
        <v>0</v>
      </c>
      <c r="AD20" s="31" t="s">
        <v>48</v>
      </c>
      <c r="AE20" s="32">
        <f>VLOOKUP($AD20,Sheet1!$A$2:$B$95,2,FALSE)</f>
        <v>148500</v>
      </c>
      <c r="AF20" s="33" t="s">
        <v>139</v>
      </c>
      <c r="AG20" s="32">
        <f>VLOOKUP($AF20,Sheet1!$A$2:$B$95,2,FALSE)</f>
        <v>0</v>
      </c>
      <c r="AH20" s="34" t="s">
        <v>58</v>
      </c>
      <c r="AI20" s="35">
        <f>VLOOKUP($AH20,Sheet1!$A$2:$B$95,2,FALSE)</f>
        <v>0</v>
      </c>
      <c r="AJ20" s="172" t="s">
        <v>50</v>
      </c>
      <c r="AK20" s="35">
        <f>VLOOKUP($AJ20,Sheet1!$A$2:$B$95,2,FALSE)</f>
        <v>50000</v>
      </c>
    </row>
    <row r="21" spans="1:37">
      <c r="A21" s="157">
        <v>3</v>
      </c>
      <c r="B21" s="181">
        <v>20</v>
      </c>
      <c r="C21" s="177" t="s">
        <v>404</v>
      </c>
      <c r="D21" s="18" t="s">
        <v>482</v>
      </c>
      <c r="E21" s="44" t="s">
        <v>403</v>
      </c>
      <c r="F21" s="19" t="s">
        <v>36</v>
      </c>
      <c r="G21" s="19" t="s">
        <v>165</v>
      </c>
      <c r="H21" s="141">
        <v>80</v>
      </c>
      <c r="I21" s="20">
        <f t="shared" si="0"/>
        <v>2864350</v>
      </c>
      <c r="J21" s="21" t="s">
        <v>68</v>
      </c>
      <c r="K21" s="22">
        <f>VLOOKUP($J21,Sheet1!$A$2:$B$95,2,FALSE)</f>
        <v>233200</v>
      </c>
      <c r="L21" s="23" t="s">
        <v>84</v>
      </c>
      <c r="M21" s="22">
        <f>VLOOKUP($L21,Sheet1!$A$2:$B$95,2,FALSE)</f>
        <v>1188000</v>
      </c>
      <c r="N21" s="24" t="s">
        <v>101</v>
      </c>
      <c r="O21" s="25">
        <f>VLOOKUP($N21,Sheet1!$A$2:$B$95,2,FALSE)</f>
        <v>396000</v>
      </c>
      <c r="P21" s="24" t="s">
        <v>132</v>
      </c>
      <c r="Q21" s="25">
        <f>VLOOKUP($P21,Sheet1!$A$2:$B$95,2,FALSE)</f>
        <v>78100</v>
      </c>
      <c r="R21" s="26" t="s">
        <v>55</v>
      </c>
      <c r="S21" s="27">
        <f>VLOOKUP($R21,Sheet1!$A$2:$B$95,2,FALSE)</f>
        <v>105600</v>
      </c>
      <c r="T21" s="26" t="s">
        <v>56</v>
      </c>
      <c r="U21" s="27">
        <f>VLOOKUP($T21,Sheet1!$A$2:$B$95,2,FALSE)</f>
        <v>40700</v>
      </c>
      <c r="V21" s="26" t="s">
        <v>43</v>
      </c>
      <c r="W21" s="27">
        <f>VLOOKUP($V21,Sheet1!$A$2:$B$95,2,FALSE)</f>
        <v>78100</v>
      </c>
      <c r="X21" s="28" t="s">
        <v>66</v>
      </c>
      <c r="Y21" s="29">
        <f>VLOOKUP($X21,Sheet1!$A$2:$B$95,2,FALSE)</f>
        <v>62150</v>
      </c>
      <c r="Z21" s="30" t="s">
        <v>106</v>
      </c>
      <c r="AA21" s="29">
        <f>VLOOKUP($Z21,Sheet1!$A$2:$B$95,2,FALSE)</f>
        <v>148500</v>
      </c>
      <c r="AB21" s="30" t="s">
        <v>108</v>
      </c>
      <c r="AC21" s="29">
        <f>VLOOKUP($AB21,Sheet1!$A$2:$B$95,2,FALSE)</f>
        <v>484000</v>
      </c>
      <c r="AD21" s="31" t="s">
        <v>47</v>
      </c>
      <c r="AE21" s="32">
        <f>VLOOKUP($AD21,Sheet1!$A$2:$B$95,2,FALSE)</f>
        <v>0</v>
      </c>
      <c r="AF21" s="33" t="s">
        <v>133</v>
      </c>
      <c r="AG21" s="32">
        <f>VLOOKUP($AF21,Sheet1!$A$2:$B$95,2,FALSE)</f>
        <v>0</v>
      </c>
      <c r="AH21" s="34" t="s">
        <v>58</v>
      </c>
      <c r="AI21" s="35">
        <f>VLOOKUP($AH21,Sheet1!$A$2:$B$95,2,FALSE)</f>
        <v>0</v>
      </c>
      <c r="AJ21" s="172" t="s">
        <v>50</v>
      </c>
      <c r="AK21" s="35">
        <f>VLOOKUP($AJ21,Sheet1!$A$2:$B$95,2,FALSE)</f>
        <v>50000</v>
      </c>
    </row>
    <row r="22" spans="1:37">
      <c r="A22" s="157">
        <v>122</v>
      </c>
      <c r="B22" s="181">
        <v>21</v>
      </c>
      <c r="C22" s="177" t="s">
        <v>453</v>
      </c>
      <c r="D22" s="18" t="s">
        <v>452</v>
      </c>
      <c r="E22" s="44" t="s">
        <v>454</v>
      </c>
      <c r="F22" s="126" t="s">
        <v>36</v>
      </c>
      <c r="G22" s="19" t="s">
        <v>165</v>
      </c>
      <c r="H22" s="141">
        <v>80</v>
      </c>
      <c r="I22" s="20">
        <f t="shared" si="0"/>
        <v>2864350</v>
      </c>
      <c r="J22" s="21" t="s">
        <v>84</v>
      </c>
      <c r="K22" s="22">
        <f>VLOOKUP($J22,Sheet1!$A$2:$B$95,2,FALSE)</f>
        <v>1188000</v>
      </c>
      <c r="L22" s="23" t="s">
        <v>38</v>
      </c>
      <c r="M22" s="22">
        <f>VLOOKUP($L22,Sheet1!$A$2:$B$95,2,FALSE)</f>
        <v>354750</v>
      </c>
      <c r="N22" s="24" t="s">
        <v>101</v>
      </c>
      <c r="O22" s="25">
        <f>VLOOKUP($N22,Sheet1!$A$2:$B$95,2,FALSE)</f>
        <v>396000</v>
      </c>
      <c r="P22" s="24" t="s">
        <v>39</v>
      </c>
      <c r="Q22" s="25">
        <f>VLOOKUP($P22,Sheet1!$A$2:$B$95,2,FALSE)</f>
        <v>78100</v>
      </c>
      <c r="R22" s="26" t="s">
        <v>42</v>
      </c>
      <c r="S22" s="27">
        <f>VLOOKUP($R22,Sheet1!$A$2:$B$95,2,FALSE)</f>
        <v>28600</v>
      </c>
      <c r="T22" s="26" t="s">
        <v>41</v>
      </c>
      <c r="U22" s="27">
        <f>VLOOKUP($T22,Sheet1!$A$2:$B$95,2,FALSE)</f>
        <v>68200</v>
      </c>
      <c r="V22" s="26" t="s">
        <v>43</v>
      </c>
      <c r="W22" s="27">
        <f>VLOOKUP($V22,Sheet1!$A$2:$B$95,2,FALSE)</f>
        <v>78100</v>
      </c>
      <c r="X22" s="28" t="s">
        <v>85</v>
      </c>
      <c r="Y22" s="29">
        <f>VLOOKUP($X22,Sheet1!$A$2:$B$95,2,FALSE)</f>
        <v>105600</v>
      </c>
      <c r="Z22" s="30" t="s">
        <v>108</v>
      </c>
      <c r="AA22" s="29">
        <f>VLOOKUP($Z22,Sheet1!$A$2:$B$95,2,FALSE)</f>
        <v>484000</v>
      </c>
      <c r="AB22" s="30" t="s">
        <v>113</v>
      </c>
      <c r="AC22" s="29">
        <f>VLOOKUP($AB22,Sheet1!$A$2:$B$95,2,FALSE)</f>
        <v>33000</v>
      </c>
      <c r="AD22" s="31" t="s">
        <v>47</v>
      </c>
      <c r="AE22" s="32">
        <f>VLOOKUP($AD22,Sheet1!$A$2:$B$95,2,FALSE)</f>
        <v>0</v>
      </c>
      <c r="AF22" s="33" t="s">
        <v>133</v>
      </c>
      <c r="AG22" s="32">
        <f>VLOOKUP($AF22,Sheet1!$A$2:$B$95,2,FALSE)</f>
        <v>0</v>
      </c>
      <c r="AH22" s="34" t="s">
        <v>58</v>
      </c>
      <c r="AI22" s="35">
        <f>VLOOKUP($AH22,Sheet1!$A$2:$B$95,2,FALSE)</f>
        <v>0</v>
      </c>
      <c r="AJ22" s="172" t="s">
        <v>50</v>
      </c>
      <c r="AK22" s="35">
        <f>VLOOKUP($AJ22,Sheet1!$A$2:$B$95,2,FALSE)</f>
        <v>50000</v>
      </c>
    </row>
    <row r="23" spans="1:37">
      <c r="A23" s="157">
        <v>221</v>
      </c>
      <c r="B23" s="181">
        <v>22</v>
      </c>
      <c r="C23" s="178" t="s">
        <v>901</v>
      </c>
      <c r="D23" s="18" t="s">
        <v>906</v>
      </c>
      <c r="E23" s="44" t="s">
        <v>899</v>
      </c>
      <c r="F23" s="19" t="s">
        <v>164</v>
      </c>
      <c r="G23" s="19" t="s">
        <v>165</v>
      </c>
      <c r="H23" s="141"/>
      <c r="I23" s="20">
        <f t="shared" si="0"/>
        <v>2787488</v>
      </c>
      <c r="J23" s="21" t="s">
        <v>84</v>
      </c>
      <c r="K23" s="22">
        <f>VLOOKUP($J23,Sheet1!$A$2:$B$95,2,FALSE)</f>
        <v>1188000</v>
      </c>
      <c r="L23" s="23" t="s">
        <v>38</v>
      </c>
      <c r="M23" s="22">
        <f>VLOOKUP($L23,Sheet1!$A$2:$B$95,2,FALSE)</f>
        <v>354750</v>
      </c>
      <c r="N23" s="24" t="s">
        <v>39</v>
      </c>
      <c r="O23" s="25">
        <f>VLOOKUP($N23,Sheet1!$A$2:$B$95,2,FALSE)</f>
        <v>78100</v>
      </c>
      <c r="P23" s="24" t="s">
        <v>101</v>
      </c>
      <c r="Q23" s="25">
        <f>VLOOKUP($P23,Sheet1!$A$2:$B$95,2,FALSE)</f>
        <v>396000</v>
      </c>
      <c r="R23" s="26" t="s">
        <v>156</v>
      </c>
      <c r="S23" s="27">
        <f>VLOOKUP($R23,Sheet1!$A$2:$B$95,2,FALSE)</f>
        <v>0</v>
      </c>
      <c r="T23" s="26" t="s">
        <v>55</v>
      </c>
      <c r="U23" s="27">
        <f>VLOOKUP($T23,Sheet1!$A$2:$B$95,2,FALSE)</f>
        <v>105600</v>
      </c>
      <c r="V23" s="26" t="s">
        <v>43</v>
      </c>
      <c r="W23" s="27">
        <f>VLOOKUP($V23,Sheet1!$A$2:$B$95,2,FALSE)</f>
        <v>78100</v>
      </c>
      <c r="X23" s="28" t="s">
        <v>44</v>
      </c>
      <c r="Y23" s="29">
        <f>VLOOKUP($X23,Sheet1!$A$2:$B$95,2,FALSE)</f>
        <v>52938</v>
      </c>
      <c r="Z23" s="30" t="s">
        <v>108</v>
      </c>
      <c r="AA23" s="29">
        <f>VLOOKUP($Z23,Sheet1!$A$2:$B$95,2,FALSE)</f>
        <v>484000</v>
      </c>
      <c r="AB23" s="28" t="s">
        <v>69</v>
      </c>
      <c r="AC23" s="29">
        <f>VLOOKUP($AB23,Sheet1!$A$2:$B$95,2,FALSE)</f>
        <v>0</v>
      </c>
      <c r="AD23" s="33" t="s">
        <v>47</v>
      </c>
      <c r="AE23" s="32">
        <f>VLOOKUP($AD23,Sheet1!$A$2:$B$95,2,FALSE)</f>
        <v>0</v>
      </c>
      <c r="AF23" s="31" t="s">
        <v>133</v>
      </c>
      <c r="AG23" s="32">
        <f>VLOOKUP($AF23,Sheet1!$A$2:$B$95,2,FALSE)</f>
        <v>0</v>
      </c>
      <c r="AH23" s="38" t="s">
        <v>58</v>
      </c>
      <c r="AI23" s="35">
        <f>VLOOKUP($AH23,Sheet1!$A$2:$B$95,2,FALSE)</f>
        <v>0</v>
      </c>
      <c r="AJ23" s="172" t="s">
        <v>50</v>
      </c>
      <c r="AK23" s="35">
        <f>VLOOKUP($AJ23,Sheet1!$A$2:$B$95,2,FALSE)</f>
        <v>50000</v>
      </c>
    </row>
    <row r="24" spans="1:37">
      <c r="A24" s="157">
        <v>299</v>
      </c>
      <c r="B24" s="181">
        <v>23</v>
      </c>
      <c r="C24" s="177" t="s">
        <v>1034</v>
      </c>
      <c r="D24" s="18" t="s">
        <v>1033</v>
      </c>
      <c r="E24" s="44" t="s">
        <v>1037</v>
      </c>
      <c r="F24" s="45" t="s">
        <v>164</v>
      </c>
      <c r="G24" s="45" t="s">
        <v>165</v>
      </c>
      <c r="H24" s="144"/>
      <c r="I24" s="20">
        <f t="shared" si="0"/>
        <v>2782538</v>
      </c>
      <c r="J24" s="21" t="s">
        <v>84</v>
      </c>
      <c r="K24" s="22">
        <f>VLOOKUP($J24,Sheet1!$A$2:$B$95,2,FALSE)</f>
        <v>1188000</v>
      </c>
      <c r="L24" s="23" t="s">
        <v>53</v>
      </c>
      <c r="M24" s="22">
        <f>VLOOKUP($L24,Sheet1!$A$2:$B$95,2,FALSE)</f>
        <v>233200</v>
      </c>
      <c r="N24" s="24" t="s">
        <v>101</v>
      </c>
      <c r="O24" s="25">
        <f>VLOOKUP($N24,Sheet1!$A$2:$B$95,2,FALSE)</f>
        <v>396000</v>
      </c>
      <c r="P24" s="24" t="s">
        <v>128</v>
      </c>
      <c r="Q24" s="25">
        <f>VLOOKUP($P24,Sheet1!$A$2:$B$95,2,FALSE)</f>
        <v>46200</v>
      </c>
      <c r="R24" s="48" t="s">
        <v>180</v>
      </c>
      <c r="S24" s="27">
        <f>VLOOKUP($R24,Sheet1!$A$2:$B$95,2,FALSE)</f>
        <v>0</v>
      </c>
      <c r="T24" s="26" t="s">
        <v>55</v>
      </c>
      <c r="U24" s="27">
        <f>VLOOKUP($T24,Sheet1!$A$2:$B$95,2,FALSE)</f>
        <v>105600</v>
      </c>
      <c r="V24" s="26" t="s">
        <v>43</v>
      </c>
      <c r="W24" s="27">
        <f>VLOOKUP($V24,Sheet1!$A$2:$B$95,2,FALSE)</f>
        <v>78100</v>
      </c>
      <c r="X24" s="37" t="s">
        <v>44</v>
      </c>
      <c r="Y24" s="29">
        <f>VLOOKUP($X24,Sheet1!$A$2:$B$95,2,FALSE)</f>
        <v>52938</v>
      </c>
      <c r="Z24" s="30" t="s">
        <v>108</v>
      </c>
      <c r="AA24" s="29">
        <f>VLOOKUP($Z24,Sheet1!$A$2:$B$95,2,FALSE)</f>
        <v>484000</v>
      </c>
      <c r="AB24" s="28" t="s">
        <v>106</v>
      </c>
      <c r="AC24" s="29">
        <f>VLOOKUP($AB24,Sheet1!$A$2:$B$95,2,FALSE)</f>
        <v>148500</v>
      </c>
      <c r="AD24" s="31" t="s">
        <v>47</v>
      </c>
      <c r="AE24" s="32">
        <f>VLOOKUP($AD24,Sheet1!$A$2:$B$95,2,FALSE)</f>
        <v>0</v>
      </c>
      <c r="AF24" s="39" t="s">
        <v>133</v>
      </c>
      <c r="AG24" s="32">
        <f>VLOOKUP($AF24,Sheet1!$A$2:$B$95,2,FALSE)</f>
        <v>0</v>
      </c>
      <c r="AH24" s="34" t="s">
        <v>58</v>
      </c>
      <c r="AI24" s="35">
        <f>VLOOKUP($AH24,Sheet1!$A$2:$B$95,2,FALSE)</f>
        <v>0</v>
      </c>
      <c r="AJ24" s="172" t="s">
        <v>50</v>
      </c>
      <c r="AK24" s="35">
        <f>VLOOKUP($AJ24,Sheet1!$A$2:$B$95,2,FALSE)</f>
        <v>50000</v>
      </c>
    </row>
    <row r="25" spans="1:37">
      <c r="A25" s="157">
        <v>304</v>
      </c>
      <c r="B25" s="181">
        <v>24</v>
      </c>
      <c r="C25" s="177" t="s">
        <v>788</v>
      </c>
      <c r="D25" s="18" t="s">
        <v>789</v>
      </c>
      <c r="E25" s="44" t="s">
        <v>790</v>
      </c>
      <c r="F25" s="128" t="s">
        <v>528</v>
      </c>
      <c r="G25" s="19" t="s">
        <v>165</v>
      </c>
      <c r="H25" s="141"/>
      <c r="I25" s="20">
        <f t="shared" si="0"/>
        <v>2741700</v>
      </c>
      <c r="J25" s="21" t="s">
        <v>84</v>
      </c>
      <c r="K25" s="22">
        <f>VLOOKUP($J25,Sheet1!$A$2:$B$95,2,FALSE)</f>
        <v>1188000</v>
      </c>
      <c r="L25" s="23" t="s">
        <v>53</v>
      </c>
      <c r="M25" s="22">
        <f>VLOOKUP($L25,Sheet1!$A$2:$B$95,2,FALSE)</f>
        <v>233200</v>
      </c>
      <c r="N25" s="24" t="s">
        <v>122</v>
      </c>
      <c r="O25" s="25">
        <f>VLOOKUP($N25,Sheet1!$A$2:$B$95,2,FALSE)</f>
        <v>484000</v>
      </c>
      <c r="P25" s="24" t="s">
        <v>132</v>
      </c>
      <c r="Q25" s="25">
        <f>VLOOKUP($P25,Sheet1!$A$2:$B$95,2,FALSE)</f>
        <v>78100</v>
      </c>
      <c r="R25" s="26" t="s">
        <v>55</v>
      </c>
      <c r="S25" s="27">
        <f>VLOOKUP($R25,Sheet1!$A$2:$B$95,2,FALSE)</f>
        <v>105600</v>
      </c>
      <c r="T25" s="26" t="s">
        <v>56</v>
      </c>
      <c r="U25" s="27">
        <f>VLOOKUP($T25,Sheet1!$A$2:$B$95,2,FALSE)</f>
        <v>40700</v>
      </c>
      <c r="V25" s="26" t="s">
        <v>43</v>
      </c>
      <c r="W25" s="27">
        <f>VLOOKUP($V25,Sheet1!$A$2:$B$95,2,FALSE)</f>
        <v>78100</v>
      </c>
      <c r="X25" s="28" t="s">
        <v>108</v>
      </c>
      <c r="Y25" s="29">
        <f>VLOOKUP($X25,Sheet1!$A$2:$B$95,2,FALSE)</f>
        <v>484000</v>
      </c>
      <c r="Z25" s="30" t="s">
        <v>76</v>
      </c>
      <c r="AA25" s="29">
        <f>VLOOKUP($Z25,Sheet1!$A$2:$B$95,2,FALSE)</f>
        <v>0</v>
      </c>
      <c r="AB25" s="30" t="s">
        <v>69</v>
      </c>
      <c r="AC25" s="29">
        <f>VLOOKUP($AB25,Sheet1!$A$2:$B$95,2,FALSE)</f>
        <v>0</v>
      </c>
      <c r="AD25" s="31" t="s">
        <v>131</v>
      </c>
      <c r="AE25" s="32">
        <f>VLOOKUP($AD25,Sheet1!$A$2:$B$95,2,FALSE)</f>
        <v>0</v>
      </c>
      <c r="AF25" s="33" t="s">
        <v>139</v>
      </c>
      <c r="AG25" s="32">
        <f>VLOOKUP($AF25,Sheet1!$A$2:$B$95,2,FALSE)</f>
        <v>0</v>
      </c>
      <c r="AH25" s="34" t="s">
        <v>49</v>
      </c>
      <c r="AI25" s="35">
        <f>VLOOKUP($AH25,Sheet1!$A$2:$B$95,2,FALSE)</f>
        <v>0</v>
      </c>
      <c r="AJ25" s="172" t="s">
        <v>50</v>
      </c>
      <c r="AK25" s="35">
        <f>VLOOKUP($AJ25,Sheet1!$A$2:$B$95,2,FALSE)</f>
        <v>50000</v>
      </c>
    </row>
    <row r="26" spans="1:37">
      <c r="A26" s="157">
        <v>323</v>
      </c>
      <c r="B26" s="181">
        <v>25</v>
      </c>
      <c r="C26" s="177" t="s">
        <v>825</v>
      </c>
      <c r="D26" s="18" t="s">
        <v>824</v>
      </c>
      <c r="E26" s="44" t="s">
        <v>826</v>
      </c>
      <c r="F26" s="19" t="s">
        <v>164</v>
      </c>
      <c r="G26" s="19" t="s">
        <v>165</v>
      </c>
      <c r="H26" s="141"/>
      <c r="I26" s="20">
        <f t="shared" si="0"/>
        <v>2736888</v>
      </c>
      <c r="J26" s="21" t="s">
        <v>38</v>
      </c>
      <c r="K26" s="22">
        <f>VLOOKUP($J26,Sheet1!$A$2:$B$95,2,FALSE)</f>
        <v>354750</v>
      </c>
      <c r="L26" s="23" t="s">
        <v>84</v>
      </c>
      <c r="M26" s="22">
        <f>VLOOKUP($L26,Sheet1!$A$2:$B$95,2,FALSE)</f>
        <v>1188000</v>
      </c>
      <c r="N26" s="24" t="s">
        <v>101</v>
      </c>
      <c r="O26" s="25">
        <f>VLOOKUP($N26,Sheet1!$A$2:$B$95,2,FALSE)</f>
        <v>396000</v>
      </c>
      <c r="P26" s="24" t="s">
        <v>136</v>
      </c>
      <c r="Q26" s="25">
        <f>VLOOKUP($P26,Sheet1!$A$2:$B$95,2,FALSE)</f>
        <v>148500</v>
      </c>
      <c r="R26" s="26" t="s">
        <v>41</v>
      </c>
      <c r="S26" s="27">
        <f>VLOOKUP($R26,Sheet1!$A$2:$B$95,2,FALSE)</f>
        <v>68200</v>
      </c>
      <c r="T26" s="26" t="s">
        <v>55</v>
      </c>
      <c r="U26" s="27">
        <f>VLOOKUP($T26,Sheet1!$A$2:$B$95,2,FALSE)</f>
        <v>105600</v>
      </c>
      <c r="V26" s="26" t="s">
        <v>43</v>
      </c>
      <c r="W26" s="27">
        <f>VLOOKUP($V26,Sheet1!$A$2:$B$95,2,FALSE)</f>
        <v>78100</v>
      </c>
      <c r="X26" s="28" t="s">
        <v>44</v>
      </c>
      <c r="Y26" s="29">
        <f>VLOOKUP($X26,Sheet1!$A$2:$B$95,2,FALSE)</f>
        <v>52938</v>
      </c>
      <c r="Z26" s="30" t="s">
        <v>85</v>
      </c>
      <c r="AA26" s="29">
        <f>VLOOKUP($Z26,Sheet1!$A$2:$B$95,2,FALSE)</f>
        <v>105600</v>
      </c>
      <c r="AB26" s="30" t="s">
        <v>127</v>
      </c>
      <c r="AC26" s="29">
        <f>VLOOKUP($AB26,Sheet1!$A$2:$B$95,2,FALSE)</f>
        <v>40700</v>
      </c>
      <c r="AD26" s="31" t="s">
        <v>48</v>
      </c>
      <c r="AE26" s="32">
        <f>VLOOKUP($AD26,Sheet1!$A$2:$B$95,2,FALSE)</f>
        <v>148500</v>
      </c>
      <c r="AF26" s="33" t="s">
        <v>133</v>
      </c>
      <c r="AG26" s="32">
        <f>VLOOKUP($AF26,Sheet1!$A$2:$B$95,2,FALSE)</f>
        <v>0</v>
      </c>
      <c r="AH26" s="34" t="s">
        <v>58</v>
      </c>
      <c r="AI26" s="35">
        <f>VLOOKUP($AH26,Sheet1!$A$2:$B$95,2,FALSE)</f>
        <v>0</v>
      </c>
      <c r="AJ26" s="172" t="s">
        <v>50</v>
      </c>
      <c r="AK26" s="35">
        <f>VLOOKUP($AJ26,Sheet1!$A$2:$B$95,2,FALSE)</f>
        <v>50000</v>
      </c>
    </row>
    <row r="27" spans="1:37">
      <c r="A27" s="157">
        <v>421</v>
      </c>
      <c r="B27" s="181">
        <v>26</v>
      </c>
      <c r="C27" s="177" t="s">
        <v>1080</v>
      </c>
      <c r="D27" s="18" t="s">
        <v>1079</v>
      </c>
      <c r="E27" s="44" t="s">
        <v>1082</v>
      </c>
      <c r="F27" s="45" t="s">
        <v>164</v>
      </c>
      <c r="G27" s="45" t="s">
        <v>165</v>
      </c>
      <c r="H27" s="144"/>
      <c r="I27" s="20">
        <f t="shared" si="0"/>
        <v>2721488</v>
      </c>
      <c r="J27" s="21" t="s">
        <v>84</v>
      </c>
      <c r="K27" s="22">
        <f>VLOOKUP($J27,Sheet1!$A$2:$B$95,2,FALSE)</f>
        <v>1188000</v>
      </c>
      <c r="L27" s="23" t="s">
        <v>38</v>
      </c>
      <c r="M27" s="22">
        <f>VLOOKUP($L27,Sheet1!$A$2:$B$95,2,FALSE)</f>
        <v>354750</v>
      </c>
      <c r="N27" s="24" t="s">
        <v>101</v>
      </c>
      <c r="O27" s="25">
        <f>VLOOKUP($N27,Sheet1!$A$2:$B$95,2,FALSE)</f>
        <v>396000</v>
      </c>
      <c r="P27" s="24" t="s">
        <v>128</v>
      </c>
      <c r="Q27" s="25">
        <f>VLOOKUP($P27,Sheet1!$A$2:$B$95,2,FALSE)</f>
        <v>46200</v>
      </c>
      <c r="R27" s="48" t="s">
        <v>150</v>
      </c>
      <c r="S27" s="27">
        <f>VLOOKUP($R27,Sheet1!$A$2:$B$95,2,FALSE)</f>
        <v>52938</v>
      </c>
      <c r="T27" s="26" t="s">
        <v>56</v>
      </c>
      <c r="U27" s="27">
        <f>VLOOKUP($T27,Sheet1!$A$2:$B$95,2,FALSE)</f>
        <v>40700</v>
      </c>
      <c r="V27" s="26" t="s">
        <v>41</v>
      </c>
      <c r="W27" s="27">
        <f>VLOOKUP($V27,Sheet1!$A$2:$B$95,2,FALSE)</f>
        <v>68200</v>
      </c>
      <c r="X27" s="37" t="s">
        <v>76</v>
      </c>
      <c r="Y27" s="29">
        <f>VLOOKUP($X27,Sheet1!$A$2:$B$95,2,FALSE)</f>
        <v>0</v>
      </c>
      <c r="Z27" s="30" t="s">
        <v>108</v>
      </c>
      <c r="AA27" s="29">
        <f>VLOOKUP($Z27,Sheet1!$A$2:$B$95,2,FALSE)</f>
        <v>484000</v>
      </c>
      <c r="AB27" s="28" t="s">
        <v>127</v>
      </c>
      <c r="AC27" s="29">
        <f>VLOOKUP($AB27,Sheet1!$A$2:$B$95,2,FALSE)</f>
        <v>40700</v>
      </c>
      <c r="AD27" s="31" t="s">
        <v>47</v>
      </c>
      <c r="AE27" s="32">
        <f>VLOOKUP($AD27,Sheet1!$A$2:$B$95,2,FALSE)</f>
        <v>0</v>
      </c>
      <c r="AF27" s="39" t="s">
        <v>133</v>
      </c>
      <c r="AG27" s="32">
        <f>VLOOKUP($AF27,Sheet1!$A$2:$B$95,2,FALSE)</f>
        <v>0</v>
      </c>
      <c r="AH27" s="34" t="s">
        <v>49</v>
      </c>
      <c r="AI27" s="35">
        <f>VLOOKUP($AH27,Sheet1!$A$2:$B$95,2,FALSE)</f>
        <v>0</v>
      </c>
      <c r="AJ27" s="172" t="s">
        <v>50</v>
      </c>
      <c r="AK27" s="35">
        <f>VLOOKUP($AJ27,Sheet1!$A$2:$B$95,2,FALSE)</f>
        <v>50000</v>
      </c>
    </row>
    <row r="28" spans="1:37">
      <c r="A28" s="157">
        <v>419</v>
      </c>
      <c r="B28" s="181">
        <v>27</v>
      </c>
      <c r="C28" s="177" t="s">
        <v>253</v>
      </c>
      <c r="D28" s="18" t="s">
        <v>252</v>
      </c>
      <c r="E28" s="44" t="s">
        <v>254</v>
      </c>
      <c r="F28" s="126" t="s">
        <v>36</v>
      </c>
      <c r="G28" s="19" t="s">
        <v>165</v>
      </c>
      <c r="H28" s="141">
        <v>80</v>
      </c>
      <c r="I28" s="20">
        <f t="shared" si="0"/>
        <v>2718550</v>
      </c>
      <c r="J28" s="21" t="s">
        <v>68</v>
      </c>
      <c r="K28" s="22">
        <f>VLOOKUP($J28,Sheet1!$A$2:$B$95,2,FALSE)</f>
        <v>233200</v>
      </c>
      <c r="L28" s="23" t="s">
        <v>70</v>
      </c>
      <c r="M28" s="22">
        <f>VLOOKUP($L28,Sheet1!$A$2:$B$95,2,FALSE)</f>
        <v>1980000</v>
      </c>
      <c r="N28" s="24" t="s">
        <v>128</v>
      </c>
      <c r="O28" s="25">
        <f>VLOOKUP($N28,Sheet1!$A$2:$B$95,2,FALSE)</f>
        <v>46200</v>
      </c>
      <c r="P28" s="24" t="s">
        <v>134</v>
      </c>
      <c r="Q28" s="25">
        <f>VLOOKUP($P28,Sheet1!$A$2:$B$95,2,FALSE)</f>
        <v>148500</v>
      </c>
      <c r="R28" s="26" t="s">
        <v>174</v>
      </c>
      <c r="S28" s="27">
        <f>VLOOKUP($R28,Sheet1!$A$2:$B$95,2,FALSE)</f>
        <v>0</v>
      </c>
      <c r="T28" s="26" t="s">
        <v>161</v>
      </c>
      <c r="U28" s="27">
        <f>VLOOKUP($T28,Sheet1!$A$2:$B$95,2,FALSE)</f>
        <v>0</v>
      </c>
      <c r="V28" s="26" t="s">
        <v>155</v>
      </c>
      <c r="W28" s="27">
        <f>VLOOKUP($V28,Sheet1!$A$2:$B$95,2,FALSE)</f>
        <v>62150</v>
      </c>
      <c r="X28" s="28" t="s">
        <v>45</v>
      </c>
      <c r="Y28" s="29">
        <f>VLOOKUP($X28,Sheet1!$A$2:$B$95,2,FALSE)</f>
        <v>0</v>
      </c>
      <c r="Z28" s="30" t="s">
        <v>57</v>
      </c>
      <c r="AA28" s="29">
        <f>VLOOKUP($Z28,Sheet1!$A$2:$B$95,2,FALSE)</f>
        <v>0</v>
      </c>
      <c r="AB28" s="30" t="s">
        <v>69</v>
      </c>
      <c r="AC28" s="29">
        <f>VLOOKUP($AB28,Sheet1!$A$2:$B$95,2,FALSE)</f>
        <v>0</v>
      </c>
      <c r="AD28" s="31" t="s">
        <v>48</v>
      </c>
      <c r="AE28" s="32">
        <f>VLOOKUP($AD28,Sheet1!$A$2:$B$95,2,FALSE)</f>
        <v>148500</v>
      </c>
      <c r="AF28" s="33" t="s">
        <v>131</v>
      </c>
      <c r="AG28" s="32">
        <f>VLOOKUP($AF28,Sheet1!$A$2:$B$95,2,FALSE)</f>
        <v>0</v>
      </c>
      <c r="AH28" s="34" t="s">
        <v>153</v>
      </c>
      <c r="AI28" s="35">
        <f>VLOOKUP($AH28,Sheet1!$A$2:$B$95,2,FALSE)</f>
        <v>100000</v>
      </c>
      <c r="AJ28" s="172" t="s">
        <v>151</v>
      </c>
      <c r="AK28" s="35">
        <f>VLOOKUP($AJ28,Sheet1!$A$2:$B$95,2,FALSE)</f>
        <v>0</v>
      </c>
    </row>
    <row r="29" spans="1:37">
      <c r="A29" s="157">
        <v>391</v>
      </c>
      <c r="B29" s="181">
        <v>28</v>
      </c>
      <c r="C29" s="177" t="s">
        <v>758</v>
      </c>
      <c r="D29" s="18" t="s">
        <v>757</v>
      </c>
      <c r="E29" s="44" t="s">
        <v>759</v>
      </c>
      <c r="F29" s="19" t="s">
        <v>164</v>
      </c>
      <c r="G29" s="19" t="s">
        <v>165</v>
      </c>
      <c r="H29" s="141"/>
      <c r="I29" s="20">
        <f t="shared" si="0"/>
        <v>2676526</v>
      </c>
      <c r="J29" s="21" t="s">
        <v>84</v>
      </c>
      <c r="K29" s="22">
        <f>VLOOKUP($J29,Sheet1!$A$2:$B$95,2,FALSE)</f>
        <v>1188000</v>
      </c>
      <c r="L29" s="23" t="s">
        <v>38</v>
      </c>
      <c r="M29" s="22">
        <f>VLOOKUP($L29,Sheet1!$A$2:$B$95,2,FALSE)</f>
        <v>354750</v>
      </c>
      <c r="N29" s="24" t="s">
        <v>130</v>
      </c>
      <c r="O29" s="25">
        <f>VLOOKUP($N29,Sheet1!$A$2:$B$95,2,FALSE)</f>
        <v>748000</v>
      </c>
      <c r="P29" s="24" t="s">
        <v>128</v>
      </c>
      <c r="Q29" s="25">
        <f>VLOOKUP($P29,Sheet1!$A$2:$B$95,2,FALSE)</f>
        <v>46200</v>
      </c>
      <c r="R29" s="26" t="s">
        <v>150</v>
      </c>
      <c r="S29" s="27">
        <f>VLOOKUP($R29,Sheet1!$A$2:$B$95,2,FALSE)</f>
        <v>52938</v>
      </c>
      <c r="T29" s="26" t="s">
        <v>55</v>
      </c>
      <c r="U29" s="27">
        <f>VLOOKUP($T29,Sheet1!$A$2:$B$95,2,FALSE)</f>
        <v>105600</v>
      </c>
      <c r="V29" s="26" t="s">
        <v>43</v>
      </c>
      <c r="W29" s="27">
        <f>VLOOKUP($V29,Sheet1!$A$2:$B$95,2,FALSE)</f>
        <v>78100</v>
      </c>
      <c r="X29" s="28" t="s">
        <v>44</v>
      </c>
      <c r="Y29" s="29">
        <f>VLOOKUP($X29,Sheet1!$A$2:$B$95,2,FALSE)</f>
        <v>52938</v>
      </c>
      <c r="Z29" s="30" t="s">
        <v>76</v>
      </c>
      <c r="AA29" s="29">
        <f>VLOOKUP($Z29,Sheet1!$A$2:$B$95,2,FALSE)</f>
        <v>0</v>
      </c>
      <c r="AB29" s="30" t="s">
        <v>46</v>
      </c>
      <c r="AC29" s="29">
        <f>VLOOKUP($AB29,Sheet1!$A$2:$B$95,2,FALSE)</f>
        <v>0</v>
      </c>
      <c r="AD29" s="31" t="s">
        <v>133</v>
      </c>
      <c r="AE29" s="32">
        <f>VLOOKUP($AD29,Sheet1!$A$2:$B$95,2,FALSE)</f>
        <v>0</v>
      </c>
      <c r="AF29" s="33" t="s">
        <v>143</v>
      </c>
      <c r="AG29" s="32">
        <f>VLOOKUP($AF29,Sheet1!$A$2:$B$95,2,FALSE)</f>
        <v>0</v>
      </c>
      <c r="AH29" s="34" t="s">
        <v>58</v>
      </c>
      <c r="AI29" s="35">
        <f>VLOOKUP($AH29,Sheet1!$A$2:$B$95,2,FALSE)</f>
        <v>0</v>
      </c>
      <c r="AJ29" s="172" t="s">
        <v>50</v>
      </c>
      <c r="AK29" s="35">
        <f>VLOOKUP($AJ29,Sheet1!$A$2:$B$95,2,FALSE)</f>
        <v>50000</v>
      </c>
    </row>
    <row r="30" spans="1:37">
      <c r="A30" s="157">
        <v>388</v>
      </c>
      <c r="B30" s="181">
        <v>29</v>
      </c>
      <c r="C30" s="177" t="s">
        <v>719</v>
      </c>
      <c r="D30" s="18" t="s">
        <v>718</v>
      </c>
      <c r="E30" s="44" t="s">
        <v>640</v>
      </c>
      <c r="F30" s="19" t="s">
        <v>164</v>
      </c>
      <c r="G30" s="19" t="s">
        <v>165</v>
      </c>
      <c r="H30" s="141"/>
      <c r="I30" s="20">
        <f t="shared" si="0"/>
        <v>2673138</v>
      </c>
      <c r="J30" s="21" t="s">
        <v>84</v>
      </c>
      <c r="K30" s="22">
        <f>VLOOKUP($J30,Sheet1!$A$2:$B$95,2,FALSE)</f>
        <v>1188000</v>
      </c>
      <c r="L30" s="23" t="s">
        <v>53</v>
      </c>
      <c r="M30" s="22">
        <f>VLOOKUP($L30,Sheet1!$A$2:$B$95,2,FALSE)</f>
        <v>233200</v>
      </c>
      <c r="N30" s="24" t="s">
        <v>130</v>
      </c>
      <c r="O30" s="25">
        <f>VLOOKUP($N30,Sheet1!$A$2:$B$95,2,FALSE)</f>
        <v>748000</v>
      </c>
      <c r="P30" s="24" t="s">
        <v>132</v>
      </c>
      <c r="Q30" s="25">
        <f>VLOOKUP($P30,Sheet1!$A$2:$B$95,2,FALSE)</f>
        <v>78100</v>
      </c>
      <c r="R30" s="26" t="s">
        <v>150</v>
      </c>
      <c r="S30" s="27">
        <f>VLOOKUP($R30,Sheet1!$A$2:$B$95,2,FALSE)</f>
        <v>52938</v>
      </c>
      <c r="T30" s="26" t="s">
        <v>56</v>
      </c>
      <c r="U30" s="27">
        <f>VLOOKUP($T30,Sheet1!$A$2:$B$95,2,FALSE)</f>
        <v>40700</v>
      </c>
      <c r="V30" s="26" t="s">
        <v>43</v>
      </c>
      <c r="W30" s="27">
        <f>VLOOKUP($V30,Sheet1!$A$2:$B$95,2,FALSE)</f>
        <v>78100</v>
      </c>
      <c r="X30" s="28" t="s">
        <v>85</v>
      </c>
      <c r="Y30" s="29">
        <f>VLOOKUP($X30,Sheet1!$A$2:$B$95,2,FALSE)</f>
        <v>105600</v>
      </c>
      <c r="Z30" s="30" t="s">
        <v>57</v>
      </c>
      <c r="AA30" s="29">
        <f>VLOOKUP($Z30,Sheet1!$A$2:$B$95,2,FALSE)</f>
        <v>0</v>
      </c>
      <c r="AB30" s="30" t="s">
        <v>69</v>
      </c>
      <c r="AC30" s="29">
        <f>VLOOKUP($AB30,Sheet1!$A$2:$B$95,2,FALSE)</f>
        <v>0</v>
      </c>
      <c r="AD30" s="31" t="s">
        <v>47</v>
      </c>
      <c r="AE30" s="32">
        <f>VLOOKUP($AD30,Sheet1!$A$2:$B$95,2,FALSE)</f>
        <v>0</v>
      </c>
      <c r="AF30" s="33" t="s">
        <v>48</v>
      </c>
      <c r="AG30" s="32">
        <f>VLOOKUP($AF30,Sheet1!$A$2:$B$95,2,FALSE)</f>
        <v>148500</v>
      </c>
      <c r="AH30" s="34" t="s">
        <v>49</v>
      </c>
      <c r="AI30" s="35">
        <f>VLOOKUP($AH30,Sheet1!$A$2:$B$95,2,FALSE)</f>
        <v>0</v>
      </c>
      <c r="AJ30" s="172" t="s">
        <v>151</v>
      </c>
      <c r="AK30" s="35">
        <f>VLOOKUP($AJ30,Sheet1!$A$2:$B$95,2,FALSE)</f>
        <v>0</v>
      </c>
    </row>
    <row r="31" spans="1:37">
      <c r="A31" s="157">
        <v>127</v>
      </c>
      <c r="B31" s="181">
        <v>30</v>
      </c>
      <c r="C31" s="177" t="s">
        <v>709</v>
      </c>
      <c r="D31" s="18" t="s">
        <v>708</v>
      </c>
      <c r="E31" s="44" t="s">
        <v>711</v>
      </c>
      <c r="F31" s="19" t="s">
        <v>164</v>
      </c>
      <c r="G31" s="19" t="s">
        <v>165</v>
      </c>
      <c r="H31" s="141"/>
      <c r="I31" s="20">
        <f t="shared" si="0"/>
        <v>2666300</v>
      </c>
      <c r="J31" s="21" t="s">
        <v>53</v>
      </c>
      <c r="K31" s="22">
        <f>VLOOKUP($J31,Sheet1!$A$2:$B$95,2,FALSE)</f>
        <v>233200</v>
      </c>
      <c r="L31" s="23" t="s">
        <v>84</v>
      </c>
      <c r="M31" s="22">
        <f>VLOOKUP($L31,Sheet1!$A$2:$B$95,2,FALSE)</f>
        <v>1188000</v>
      </c>
      <c r="N31" s="24" t="s">
        <v>39</v>
      </c>
      <c r="O31" s="25">
        <f>VLOOKUP($N31,Sheet1!$A$2:$B$95,2,FALSE)</f>
        <v>78100</v>
      </c>
      <c r="P31" s="24" t="s">
        <v>101</v>
      </c>
      <c r="Q31" s="25">
        <f>VLOOKUP($P31,Sheet1!$A$2:$B$95,2,FALSE)</f>
        <v>396000</v>
      </c>
      <c r="R31" s="26" t="s">
        <v>148</v>
      </c>
      <c r="S31" s="27">
        <f>VLOOKUP($R31,Sheet1!$A$2:$B$95,2,FALSE)</f>
        <v>40700</v>
      </c>
      <c r="T31" s="26" t="s">
        <v>41</v>
      </c>
      <c r="U31" s="27">
        <f>VLOOKUP($T31,Sheet1!$A$2:$B$95,2,FALSE)</f>
        <v>68200</v>
      </c>
      <c r="V31" s="26" t="s">
        <v>43</v>
      </c>
      <c r="W31" s="27">
        <f>VLOOKUP($V31,Sheet1!$A$2:$B$95,2,FALSE)</f>
        <v>78100</v>
      </c>
      <c r="X31" s="28" t="s">
        <v>119</v>
      </c>
      <c r="Y31" s="29">
        <f>VLOOKUP($X31,Sheet1!$A$2:$B$95,2,FALSE)</f>
        <v>0</v>
      </c>
      <c r="Z31" s="30" t="s">
        <v>108</v>
      </c>
      <c r="AA31" s="29">
        <f>VLOOKUP($Z31,Sheet1!$A$2:$B$95,2,FALSE)</f>
        <v>484000</v>
      </c>
      <c r="AB31" s="30" t="s">
        <v>57</v>
      </c>
      <c r="AC31" s="29">
        <f>VLOOKUP($AB31,Sheet1!$A$2:$B$95,2,FALSE)</f>
        <v>0</v>
      </c>
      <c r="AD31" s="31" t="s">
        <v>133</v>
      </c>
      <c r="AE31" s="32">
        <f>VLOOKUP($AD31,Sheet1!$A$2:$B$95,2,FALSE)</f>
        <v>0</v>
      </c>
      <c r="AF31" s="33" t="s">
        <v>143</v>
      </c>
      <c r="AG31" s="32">
        <f>VLOOKUP($AF31,Sheet1!$A$2:$B$95,2,FALSE)</f>
        <v>0</v>
      </c>
      <c r="AH31" s="34" t="s">
        <v>153</v>
      </c>
      <c r="AI31" s="35">
        <f>VLOOKUP($AH31,Sheet1!$A$2:$B$95,2,FALSE)</f>
        <v>100000</v>
      </c>
      <c r="AJ31" s="172" t="s">
        <v>58</v>
      </c>
      <c r="AK31" s="35">
        <f>VLOOKUP($AJ31,Sheet1!$A$2:$B$95,2,FALSE)</f>
        <v>0</v>
      </c>
    </row>
    <row r="32" spans="1:37">
      <c r="A32" s="157">
        <v>35</v>
      </c>
      <c r="B32" s="181">
        <v>31</v>
      </c>
      <c r="C32" s="177" t="s">
        <v>874</v>
      </c>
      <c r="D32" s="18" t="s">
        <v>873</v>
      </c>
      <c r="E32" s="44" t="s">
        <v>870</v>
      </c>
      <c r="F32" s="19" t="s">
        <v>164</v>
      </c>
      <c r="G32" s="139" t="s">
        <v>165</v>
      </c>
      <c r="H32" s="141"/>
      <c r="I32" s="20">
        <f t="shared" si="0"/>
        <v>2658738</v>
      </c>
      <c r="J32" s="21" t="s">
        <v>84</v>
      </c>
      <c r="K32" s="22">
        <f>VLOOKUP($J32,Sheet1!$A$2:$B$95,2,FALSE)</f>
        <v>1188000</v>
      </c>
      <c r="L32" s="23" t="s">
        <v>75</v>
      </c>
      <c r="M32" s="22">
        <f>VLOOKUP($L32,Sheet1!$A$2:$B$95,2,FALSE)</f>
        <v>233200</v>
      </c>
      <c r="N32" s="24" t="s">
        <v>40</v>
      </c>
      <c r="O32" s="25">
        <f>VLOOKUP($N32,Sheet1!$A$2:$B$95,2,FALSE)</f>
        <v>52938</v>
      </c>
      <c r="P32" s="24" t="s">
        <v>39</v>
      </c>
      <c r="Q32" s="25">
        <f>VLOOKUP($P32,Sheet1!$A$2:$B$95,2,FALSE)</f>
        <v>78100</v>
      </c>
      <c r="R32" s="26" t="s">
        <v>148</v>
      </c>
      <c r="S32" s="27">
        <f>VLOOKUP($R32,Sheet1!$A$2:$B$95,2,FALSE)</f>
        <v>40700</v>
      </c>
      <c r="T32" s="26" t="s">
        <v>55</v>
      </c>
      <c r="U32" s="27">
        <f>VLOOKUP($T32,Sheet1!$A$2:$B$95,2,FALSE)</f>
        <v>105600</v>
      </c>
      <c r="V32" s="26" t="s">
        <v>146</v>
      </c>
      <c r="W32" s="27">
        <f>VLOOKUP($V32,Sheet1!$A$2:$B$95,2,FALSE)</f>
        <v>181500</v>
      </c>
      <c r="X32" s="28" t="s">
        <v>108</v>
      </c>
      <c r="Y32" s="29">
        <f>VLOOKUP($X32,Sheet1!$A$2:$B$95,2,FALSE)</f>
        <v>484000</v>
      </c>
      <c r="Z32" s="30" t="s">
        <v>72</v>
      </c>
      <c r="AA32" s="29">
        <f>VLOOKUP($Z32,Sheet1!$A$2:$B$95,2,FALSE)</f>
        <v>46200</v>
      </c>
      <c r="AB32" s="30" t="s">
        <v>45</v>
      </c>
      <c r="AC32" s="29">
        <f>VLOOKUP($AB32,Sheet1!$A$2:$B$95,2,FALSE)</f>
        <v>0</v>
      </c>
      <c r="AD32" s="31" t="s">
        <v>48</v>
      </c>
      <c r="AE32" s="32">
        <f>VLOOKUP($AD32,Sheet1!$A$2:$B$95,2,FALSE)</f>
        <v>148500</v>
      </c>
      <c r="AF32" s="33" t="s">
        <v>133</v>
      </c>
      <c r="AG32" s="32">
        <f>VLOOKUP($AF32,Sheet1!$A$2:$B$95,2,FALSE)</f>
        <v>0</v>
      </c>
      <c r="AH32" s="34" t="s">
        <v>153</v>
      </c>
      <c r="AI32" s="35">
        <f>VLOOKUP($AH32,Sheet1!$A$2:$B$95,2,FALSE)</f>
        <v>100000</v>
      </c>
      <c r="AJ32" s="172" t="s">
        <v>58</v>
      </c>
      <c r="AK32" s="35">
        <f>VLOOKUP($AJ32,Sheet1!$A$2:$B$95,2,FALSE)</f>
        <v>0</v>
      </c>
    </row>
    <row r="33" spans="1:37">
      <c r="A33" s="157">
        <v>295</v>
      </c>
      <c r="B33" s="181">
        <v>32</v>
      </c>
      <c r="C33" s="177" t="s">
        <v>563</v>
      </c>
      <c r="D33" s="18" t="s">
        <v>560</v>
      </c>
      <c r="E33" s="44" t="s">
        <v>564</v>
      </c>
      <c r="F33" s="19" t="s">
        <v>164</v>
      </c>
      <c r="G33" s="19" t="s">
        <v>165</v>
      </c>
      <c r="H33" s="141"/>
      <c r="I33" s="20">
        <f t="shared" si="0"/>
        <v>2653288</v>
      </c>
      <c r="J33" s="21" t="s">
        <v>70</v>
      </c>
      <c r="K33" s="22">
        <f>VLOOKUP($J33,Sheet1!$A$2:$B$95,2,FALSE)</f>
        <v>1980000</v>
      </c>
      <c r="L33" s="23" t="s">
        <v>38</v>
      </c>
      <c r="M33" s="22">
        <f>VLOOKUP($L33,Sheet1!$A$2:$B$95,2,FALSE)</f>
        <v>354750</v>
      </c>
      <c r="N33" s="24" t="s">
        <v>39</v>
      </c>
      <c r="O33" s="25">
        <f>VLOOKUP($N33,Sheet1!$A$2:$B$95,2,FALSE)</f>
        <v>78100</v>
      </c>
      <c r="P33" s="24" t="s">
        <v>40</v>
      </c>
      <c r="Q33" s="25">
        <f>VLOOKUP($P33,Sheet1!$A$2:$B$95,2,FALSE)</f>
        <v>52938</v>
      </c>
      <c r="R33" s="26" t="s">
        <v>41</v>
      </c>
      <c r="S33" s="27">
        <f>VLOOKUP($R33,Sheet1!$A$2:$B$95,2,FALSE)</f>
        <v>68200</v>
      </c>
      <c r="T33" s="26" t="s">
        <v>42</v>
      </c>
      <c r="U33" s="27">
        <f>VLOOKUP($T33,Sheet1!$A$2:$B$95,2,FALSE)</f>
        <v>28600</v>
      </c>
      <c r="V33" s="26" t="s">
        <v>157</v>
      </c>
      <c r="W33" s="27">
        <f>VLOOKUP($V33,Sheet1!$A$2:$B$95,2,FALSE)</f>
        <v>0</v>
      </c>
      <c r="X33" s="28" t="s">
        <v>119</v>
      </c>
      <c r="Y33" s="29">
        <f>VLOOKUP($X33,Sheet1!$A$2:$B$95,2,FALSE)</f>
        <v>0</v>
      </c>
      <c r="Z33" s="30" t="s">
        <v>46</v>
      </c>
      <c r="AA33" s="29">
        <f>VLOOKUP($Z33,Sheet1!$A$2:$B$95,2,FALSE)</f>
        <v>0</v>
      </c>
      <c r="AB33" s="30" t="s">
        <v>127</v>
      </c>
      <c r="AC33" s="29">
        <f>VLOOKUP($AB33,Sheet1!$A$2:$B$95,2,FALSE)</f>
        <v>40700</v>
      </c>
      <c r="AD33" s="31" t="s">
        <v>47</v>
      </c>
      <c r="AE33" s="32">
        <f>VLOOKUP($AD33,Sheet1!$A$2:$B$95,2,FALSE)</f>
        <v>0</v>
      </c>
      <c r="AF33" s="33" t="s">
        <v>133</v>
      </c>
      <c r="AG33" s="32">
        <f>VLOOKUP($AF33,Sheet1!$A$2:$B$95,2,FALSE)</f>
        <v>0</v>
      </c>
      <c r="AH33" s="34" t="s">
        <v>58</v>
      </c>
      <c r="AI33" s="35">
        <f>VLOOKUP($AH33,Sheet1!$A$2:$B$95,2,FALSE)</f>
        <v>0</v>
      </c>
      <c r="AJ33" s="172" t="s">
        <v>50</v>
      </c>
      <c r="AK33" s="35">
        <f>VLOOKUP($AJ33,Sheet1!$A$2:$B$95,2,FALSE)</f>
        <v>50000</v>
      </c>
    </row>
    <row r="34" spans="1:37">
      <c r="A34" s="157">
        <v>87</v>
      </c>
      <c r="B34" s="181">
        <v>33</v>
      </c>
      <c r="C34" s="177" t="s">
        <v>376</v>
      </c>
      <c r="D34" s="18" t="s">
        <v>372</v>
      </c>
      <c r="E34" s="44" t="s">
        <v>377</v>
      </c>
      <c r="F34" s="19" t="s">
        <v>36</v>
      </c>
      <c r="G34" s="19" t="s">
        <v>165</v>
      </c>
      <c r="H34" s="141" t="s">
        <v>1112</v>
      </c>
      <c r="I34" s="20">
        <f t="shared" si="0"/>
        <v>2643938</v>
      </c>
      <c r="J34" s="21" t="s">
        <v>84</v>
      </c>
      <c r="K34" s="22">
        <f>VLOOKUP($J34,Sheet1!$A$2:$B$95,2,FALSE)</f>
        <v>1188000</v>
      </c>
      <c r="L34" s="23" t="s">
        <v>53</v>
      </c>
      <c r="M34" s="22">
        <f>VLOOKUP($L34,Sheet1!$A$2:$B$95,2,FALSE)</f>
        <v>233200</v>
      </c>
      <c r="N34" s="24" t="s">
        <v>134</v>
      </c>
      <c r="O34" s="25">
        <f>VLOOKUP($N34,Sheet1!$A$2:$B$95,2,FALSE)</f>
        <v>148500</v>
      </c>
      <c r="P34" s="24" t="s">
        <v>136</v>
      </c>
      <c r="Q34" s="25">
        <f>VLOOKUP($P34,Sheet1!$A$2:$B$95,2,FALSE)</f>
        <v>148500</v>
      </c>
      <c r="R34" s="26" t="s">
        <v>150</v>
      </c>
      <c r="S34" s="27">
        <f>VLOOKUP($R34,Sheet1!$A$2:$B$95,2,FALSE)</f>
        <v>52938</v>
      </c>
      <c r="T34" s="26" t="s">
        <v>55</v>
      </c>
      <c r="U34" s="27">
        <f>VLOOKUP($T34,Sheet1!$A$2:$B$95,2,FALSE)</f>
        <v>105600</v>
      </c>
      <c r="V34" s="26" t="s">
        <v>152</v>
      </c>
      <c r="W34" s="27">
        <f>VLOOKUP($V34,Sheet1!$A$2:$B$95,2,FALSE)</f>
        <v>233200</v>
      </c>
      <c r="X34" s="28" t="s">
        <v>76</v>
      </c>
      <c r="Y34" s="29">
        <f>VLOOKUP($X34,Sheet1!$A$2:$B$95,2,FALSE)</f>
        <v>0</v>
      </c>
      <c r="Z34" s="30" t="s">
        <v>108</v>
      </c>
      <c r="AA34" s="29">
        <f>VLOOKUP($Z34,Sheet1!$A$2:$B$95,2,FALSE)</f>
        <v>484000</v>
      </c>
      <c r="AB34" s="30" t="s">
        <v>69</v>
      </c>
      <c r="AC34" s="29">
        <f>VLOOKUP($AB34,Sheet1!$A$2:$B$95,2,FALSE)</f>
        <v>0</v>
      </c>
      <c r="AD34" s="31" t="s">
        <v>47</v>
      </c>
      <c r="AE34" s="32">
        <f>VLOOKUP($AD34,Sheet1!$A$2:$B$95,2,FALSE)</f>
        <v>0</v>
      </c>
      <c r="AF34" s="33" t="s">
        <v>143</v>
      </c>
      <c r="AG34" s="32">
        <f>VLOOKUP($AF34,Sheet1!$A$2:$B$95,2,FALSE)</f>
        <v>0</v>
      </c>
      <c r="AH34" s="34" t="s">
        <v>151</v>
      </c>
      <c r="AI34" s="35">
        <f>VLOOKUP($AH34,Sheet1!$A$2:$B$95,2,FALSE)</f>
        <v>0</v>
      </c>
      <c r="AJ34" s="172" t="s">
        <v>50</v>
      </c>
      <c r="AK34" s="35">
        <f>VLOOKUP($AJ34,Sheet1!$A$2:$B$95,2,FALSE)</f>
        <v>50000</v>
      </c>
    </row>
    <row r="35" spans="1:37">
      <c r="A35" s="157">
        <v>143</v>
      </c>
      <c r="B35" s="181">
        <v>34</v>
      </c>
      <c r="C35" s="177" t="s">
        <v>929</v>
      </c>
      <c r="D35" s="18" t="s">
        <v>928</v>
      </c>
      <c r="E35" s="44" t="s">
        <v>1005</v>
      </c>
      <c r="F35" s="19" t="s">
        <v>164</v>
      </c>
      <c r="G35" s="19" t="s">
        <v>165</v>
      </c>
      <c r="H35" s="141"/>
      <c r="I35" s="20">
        <f t="shared" si="0"/>
        <v>2641088</v>
      </c>
      <c r="J35" s="21" t="s">
        <v>84</v>
      </c>
      <c r="K35" s="22">
        <f>VLOOKUP($J35,Sheet1!$A$2:$B$95,2,FALSE)</f>
        <v>1188000</v>
      </c>
      <c r="L35" s="23" t="s">
        <v>38</v>
      </c>
      <c r="M35" s="22">
        <f>VLOOKUP($L35,Sheet1!$A$2:$B$95,2,FALSE)</f>
        <v>354750</v>
      </c>
      <c r="N35" s="40" t="s">
        <v>136</v>
      </c>
      <c r="O35" s="25">
        <f>VLOOKUP($N35,Sheet1!$A$2:$B$95,2,FALSE)</f>
        <v>148500</v>
      </c>
      <c r="P35" s="24" t="s">
        <v>128</v>
      </c>
      <c r="Q35" s="25">
        <f>VLOOKUP($P35,Sheet1!$A$2:$B$95,2,FALSE)</f>
        <v>46200</v>
      </c>
      <c r="R35" s="26" t="s">
        <v>55</v>
      </c>
      <c r="S35" s="27">
        <f>VLOOKUP($R35,Sheet1!$A$2:$B$95,2,FALSE)</f>
        <v>105600</v>
      </c>
      <c r="T35" s="26" t="s">
        <v>180</v>
      </c>
      <c r="U35" s="27">
        <f>VLOOKUP($T35,Sheet1!$A$2:$B$95,2,FALSE)</f>
        <v>0</v>
      </c>
      <c r="V35" s="42" t="s">
        <v>43</v>
      </c>
      <c r="W35" s="27">
        <f>VLOOKUP($V35,Sheet1!$A$2:$B$95,2,FALSE)</f>
        <v>78100</v>
      </c>
      <c r="X35" s="30" t="s">
        <v>108</v>
      </c>
      <c r="Y35" s="29">
        <f>VLOOKUP($X35,Sheet1!$A$2:$B$95,2,FALSE)</f>
        <v>484000</v>
      </c>
      <c r="Z35" s="30" t="s">
        <v>44</v>
      </c>
      <c r="AA35" s="29">
        <f>VLOOKUP($Z35,Sheet1!$A$2:$B$95,2,FALSE)</f>
        <v>52938</v>
      </c>
      <c r="AB35" s="28" t="s">
        <v>113</v>
      </c>
      <c r="AC35" s="29">
        <f>VLOOKUP($AB35,Sheet1!$A$2:$B$95,2,FALSE)</f>
        <v>33000</v>
      </c>
      <c r="AD35" s="31" t="s">
        <v>47</v>
      </c>
      <c r="AE35" s="32">
        <f>VLOOKUP($AD35,Sheet1!$A$2:$B$95,2,FALSE)</f>
        <v>0</v>
      </c>
      <c r="AF35" s="33" t="s">
        <v>133</v>
      </c>
      <c r="AG35" s="32">
        <f>VLOOKUP($AF35,Sheet1!$A$2:$B$95,2,FALSE)</f>
        <v>0</v>
      </c>
      <c r="AH35" s="38" t="s">
        <v>153</v>
      </c>
      <c r="AI35" s="35">
        <f>VLOOKUP($AH35,Sheet1!$A$2:$B$95,2,FALSE)</f>
        <v>100000</v>
      </c>
      <c r="AJ35" s="172" t="s">
        <v>50</v>
      </c>
      <c r="AK35" s="35">
        <f>VLOOKUP($AJ35,Sheet1!$A$2:$B$95,2,FALSE)</f>
        <v>50000</v>
      </c>
    </row>
    <row r="36" spans="1:37">
      <c r="A36" s="157">
        <v>154</v>
      </c>
      <c r="B36" s="181">
        <v>35</v>
      </c>
      <c r="C36" s="177" t="s">
        <v>890</v>
      </c>
      <c r="D36" s="18" t="s">
        <v>455</v>
      </c>
      <c r="E36" s="44" t="s">
        <v>891</v>
      </c>
      <c r="F36" s="19" t="s">
        <v>164</v>
      </c>
      <c r="G36" s="19" t="s">
        <v>165</v>
      </c>
      <c r="H36" s="141"/>
      <c r="I36" s="20">
        <f t="shared" si="0"/>
        <v>2639126</v>
      </c>
      <c r="J36" s="21" t="s">
        <v>84</v>
      </c>
      <c r="K36" s="22">
        <f>VLOOKUP($J36,Sheet1!$A$2:$B$95,2,FALSE)</f>
        <v>1188000</v>
      </c>
      <c r="L36" s="23" t="s">
        <v>38</v>
      </c>
      <c r="M36" s="22">
        <f>VLOOKUP($L36,Sheet1!$A$2:$B$95,2,FALSE)</f>
        <v>354750</v>
      </c>
      <c r="N36" s="24" t="s">
        <v>40</v>
      </c>
      <c r="O36" s="25">
        <f>VLOOKUP($N36,Sheet1!$A$2:$B$95,2,FALSE)</f>
        <v>52938</v>
      </c>
      <c r="P36" s="24" t="s">
        <v>122</v>
      </c>
      <c r="Q36" s="25">
        <f>VLOOKUP($P36,Sheet1!$A$2:$B$95,2,FALSE)</f>
        <v>484000</v>
      </c>
      <c r="R36" s="26" t="s">
        <v>148</v>
      </c>
      <c r="S36" s="27">
        <f>VLOOKUP($R36,Sheet1!$A$2:$B$95,2,FALSE)</f>
        <v>40700</v>
      </c>
      <c r="T36" s="26" t="s">
        <v>56</v>
      </c>
      <c r="U36" s="27">
        <f>VLOOKUP($T36,Sheet1!$A$2:$B$95,2,FALSE)</f>
        <v>40700</v>
      </c>
      <c r="V36" s="26" t="s">
        <v>43</v>
      </c>
      <c r="W36" s="27">
        <f>VLOOKUP($V36,Sheet1!$A$2:$B$95,2,FALSE)</f>
        <v>78100</v>
      </c>
      <c r="X36" s="28" t="s">
        <v>44</v>
      </c>
      <c r="Y36" s="29">
        <f>VLOOKUP($X36,Sheet1!$A$2:$B$95,2,FALSE)</f>
        <v>52938</v>
      </c>
      <c r="Z36" s="30" t="s">
        <v>106</v>
      </c>
      <c r="AA36" s="29">
        <f>VLOOKUP($Z36,Sheet1!$A$2:$B$95,2,FALSE)</f>
        <v>148500</v>
      </c>
      <c r="AB36" s="30" t="s">
        <v>69</v>
      </c>
      <c r="AC36" s="29">
        <f>VLOOKUP($AB36,Sheet1!$A$2:$B$95,2,FALSE)</f>
        <v>0</v>
      </c>
      <c r="AD36" s="31" t="s">
        <v>47</v>
      </c>
      <c r="AE36" s="32">
        <f>VLOOKUP($AD36,Sheet1!$A$2:$B$95,2,FALSE)</f>
        <v>0</v>
      </c>
      <c r="AF36" s="33" t="s">
        <v>48</v>
      </c>
      <c r="AG36" s="32">
        <f>VLOOKUP($AF36,Sheet1!$A$2:$B$95,2,FALSE)</f>
        <v>148500</v>
      </c>
      <c r="AH36" s="34" t="s">
        <v>49</v>
      </c>
      <c r="AI36" s="35">
        <f>VLOOKUP($AH36,Sheet1!$A$2:$B$95,2,FALSE)</f>
        <v>0</v>
      </c>
      <c r="AJ36" s="172" t="s">
        <v>50</v>
      </c>
      <c r="AK36" s="35">
        <f>VLOOKUP($AJ36,Sheet1!$A$2:$B$95,2,FALSE)</f>
        <v>50000</v>
      </c>
    </row>
    <row r="37" spans="1:37">
      <c r="A37" s="157">
        <v>91</v>
      </c>
      <c r="B37" s="181">
        <v>36</v>
      </c>
      <c r="C37" s="177" t="s">
        <v>990</v>
      </c>
      <c r="D37" s="18" t="s">
        <v>989</v>
      </c>
      <c r="E37" s="44" t="s">
        <v>991</v>
      </c>
      <c r="F37" s="19" t="s">
        <v>164</v>
      </c>
      <c r="G37" s="19" t="s">
        <v>165</v>
      </c>
      <c r="H37" s="141"/>
      <c r="I37" s="20">
        <f t="shared" si="0"/>
        <v>2605850</v>
      </c>
      <c r="J37" s="21" t="s">
        <v>84</v>
      </c>
      <c r="K37" s="22">
        <f>VLOOKUP($J37,Sheet1!$A$2:$B$95,2,FALSE)</f>
        <v>1188000</v>
      </c>
      <c r="L37" s="23" t="s">
        <v>38</v>
      </c>
      <c r="M37" s="22">
        <f>VLOOKUP($L37,Sheet1!$A$2:$B$95,2,FALSE)</f>
        <v>354750</v>
      </c>
      <c r="N37" s="24" t="s">
        <v>39</v>
      </c>
      <c r="O37" s="25">
        <f>VLOOKUP($N37,Sheet1!$A$2:$B$95,2,FALSE)</f>
        <v>78100</v>
      </c>
      <c r="P37" s="24" t="s">
        <v>132</v>
      </c>
      <c r="Q37" s="25">
        <f>VLOOKUP($P37,Sheet1!$A$2:$B$95,2,FALSE)</f>
        <v>78100</v>
      </c>
      <c r="R37" s="26" t="s">
        <v>180</v>
      </c>
      <c r="S37" s="27">
        <f>VLOOKUP($R37,Sheet1!$A$2:$B$95,2,FALSE)</f>
        <v>0</v>
      </c>
      <c r="T37" s="26" t="s">
        <v>56</v>
      </c>
      <c r="U37" s="27">
        <f>VLOOKUP($T37,Sheet1!$A$2:$B$95,2,FALSE)</f>
        <v>40700</v>
      </c>
      <c r="V37" s="26" t="s">
        <v>43</v>
      </c>
      <c r="W37" s="27">
        <f>VLOOKUP($V37,Sheet1!$A$2:$B$95,2,FALSE)</f>
        <v>78100</v>
      </c>
      <c r="X37" s="37" t="s">
        <v>108</v>
      </c>
      <c r="Y37" s="29">
        <f>VLOOKUP($X37,Sheet1!$A$2:$B$95,2,FALSE)</f>
        <v>484000</v>
      </c>
      <c r="Z37" s="30" t="s">
        <v>85</v>
      </c>
      <c r="AA37" s="29">
        <f>VLOOKUP($Z37,Sheet1!$A$2:$B$95,2,FALSE)</f>
        <v>105600</v>
      </c>
      <c r="AB37" s="28" t="s">
        <v>76</v>
      </c>
      <c r="AC37" s="29">
        <f>VLOOKUP($AB37,Sheet1!$A$2:$B$95,2,FALSE)</f>
        <v>0</v>
      </c>
      <c r="AD37" s="33" t="s">
        <v>47</v>
      </c>
      <c r="AE37" s="32">
        <f>VLOOKUP($AD37,Sheet1!$A$2:$B$95,2,FALSE)</f>
        <v>0</v>
      </c>
      <c r="AF37" s="39" t="s">
        <v>48</v>
      </c>
      <c r="AG37" s="32">
        <f>VLOOKUP($AF37,Sheet1!$A$2:$B$95,2,FALSE)</f>
        <v>148500</v>
      </c>
      <c r="AH37" s="38" t="s">
        <v>58</v>
      </c>
      <c r="AI37" s="35">
        <f>VLOOKUP($AH37,Sheet1!$A$2:$B$95,2,FALSE)</f>
        <v>0</v>
      </c>
      <c r="AJ37" s="172" t="s">
        <v>50</v>
      </c>
      <c r="AK37" s="35">
        <f>VLOOKUP($AJ37,Sheet1!$A$2:$B$95,2,FALSE)</f>
        <v>50000</v>
      </c>
    </row>
    <row r="38" spans="1:37">
      <c r="A38" s="157">
        <v>282</v>
      </c>
      <c r="B38" s="181">
        <v>37</v>
      </c>
      <c r="C38" s="177" t="s">
        <v>1024</v>
      </c>
      <c r="D38" s="18" t="s">
        <v>1023</v>
      </c>
      <c r="E38" s="44" t="s">
        <v>1027</v>
      </c>
      <c r="F38" s="45" t="s">
        <v>36</v>
      </c>
      <c r="G38" s="45" t="s">
        <v>165</v>
      </c>
      <c r="H38" s="144">
        <v>240</v>
      </c>
      <c r="I38" s="20">
        <f t="shared" si="0"/>
        <v>2584300</v>
      </c>
      <c r="J38" s="21" t="s">
        <v>53</v>
      </c>
      <c r="K38" s="22">
        <f>VLOOKUP($J38,Sheet1!$A$2:$B$95,2,FALSE)</f>
        <v>233200</v>
      </c>
      <c r="L38" s="23" t="s">
        <v>84</v>
      </c>
      <c r="M38" s="22">
        <f>VLOOKUP($L38,Sheet1!$A$2:$B$95,2,FALSE)</f>
        <v>1188000</v>
      </c>
      <c r="N38" s="24" t="s">
        <v>101</v>
      </c>
      <c r="O38" s="25">
        <f>VLOOKUP($N38,Sheet1!$A$2:$B$95,2,FALSE)</f>
        <v>396000</v>
      </c>
      <c r="P38" s="24" t="s">
        <v>54</v>
      </c>
      <c r="Q38" s="25">
        <f>VLOOKUP($P38,Sheet1!$A$2:$B$95,2,FALSE)</f>
        <v>0</v>
      </c>
      <c r="R38" s="48" t="s">
        <v>41</v>
      </c>
      <c r="S38" s="27">
        <f>VLOOKUP($R38,Sheet1!$A$2:$B$95,2,FALSE)</f>
        <v>68200</v>
      </c>
      <c r="T38" s="26" t="s">
        <v>56</v>
      </c>
      <c r="U38" s="27">
        <f>VLOOKUP($T38,Sheet1!$A$2:$B$95,2,FALSE)</f>
        <v>40700</v>
      </c>
      <c r="V38" s="26" t="s">
        <v>55</v>
      </c>
      <c r="W38" s="27">
        <f>VLOOKUP($V38,Sheet1!$A$2:$B$95,2,FALSE)</f>
        <v>105600</v>
      </c>
      <c r="X38" s="37" t="s">
        <v>76</v>
      </c>
      <c r="Y38" s="29">
        <f>VLOOKUP($X38,Sheet1!$A$2:$B$95,2,FALSE)</f>
        <v>0</v>
      </c>
      <c r="Z38" s="30" t="s">
        <v>106</v>
      </c>
      <c r="AA38" s="29">
        <f>VLOOKUP($Z38,Sheet1!$A$2:$B$95,2,FALSE)</f>
        <v>148500</v>
      </c>
      <c r="AB38" s="28" t="s">
        <v>85</v>
      </c>
      <c r="AC38" s="29">
        <f>VLOOKUP($AB38,Sheet1!$A$2:$B$95,2,FALSE)</f>
        <v>105600</v>
      </c>
      <c r="AD38" s="31" t="s">
        <v>47</v>
      </c>
      <c r="AE38" s="32">
        <f>VLOOKUP($AD38,Sheet1!$A$2:$B$95,2,FALSE)</f>
        <v>0</v>
      </c>
      <c r="AF38" s="39" t="s">
        <v>48</v>
      </c>
      <c r="AG38" s="32">
        <f>VLOOKUP($AF38,Sheet1!$A$2:$B$95,2,FALSE)</f>
        <v>148500</v>
      </c>
      <c r="AH38" s="34" t="s">
        <v>153</v>
      </c>
      <c r="AI38" s="35">
        <f>VLOOKUP($AH38,Sheet1!$A$2:$B$95,2,FALSE)</f>
        <v>100000</v>
      </c>
      <c r="AJ38" s="172" t="s">
        <v>50</v>
      </c>
      <c r="AK38" s="35">
        <f>VLOOKUP($AJ38,Sheet1!$A$2:$B$95,2,FALSE)</f>
        <v>50000</v>
      </c>
    </row>
    <row r="39" spans="1:37">
      <c r="A39" s="157">
        <v>56</v>
      </c>
      <c r="B39" s="181">
        <v>38</v>
      </c>
      <c r="C39" s="177" t="s">
        <v>546</v>
      </c>
      <c r="D39" s="18" t="s">
        <v>545</v>
      </c>
      <c r="E39" s="44" t="s">
        <v>547</v>
      </c>
      <c r="F39" s="19" t="s">
        <v>164</v>
      </c>
      <c r="G39" s="19" t="s">
        <v>165</v>
      </c>
      <c r="H39" s="141"/>
      <c r="I39" s="20">
        <f t="shared" si="0"/>
        <v>2575876</v>
      </c>
      <c r="J39" s="21" t="s">
        <v>84</v>
      </c>
      <c r="K39" s="22">
        <f>VLOOKUP($J39,Sheet1!$A$2:$B$95,2,FALSE)</f>
        <v>1188000</v>
      </c>
      <c r="L39" s="23" t="s">
        <v>53</v>
      </c>
      <c r="M39" s="22">
        <f>VLOOKUP($L39,Sheet1!$A$2:$B$95,2,FALSE)</f>
        <v>233200</v>
      </c>
      <c r="N39" s="24" t="s">
        <v>101</v>
      </c>
      <c r="O39" s="25">
        <f>VLOOKUP($N39,Sheet1!$A$2:$B$95,2,FALSE)</f>
        <v>396000</v>
      </c>
      <c r="P39" s="24" t="s">
        <v>40</v>
      </c>
      <c r="Q39" s="25">
        <f>VLOOKUP($P39,Sheet1!$A$2:$B$95,2,FALSE)</f>
        <v>52938</v>
      </c>
      <c r="R39" s="26" t="s">
        <v>156</v>
      </c>
      <c r="S39" s="27">
        <f>VLOOKUP($R39,Sheet1!$A$2:$B$95,2,FALSE)</f>
        <v>0</v>
      </c>
      <c r="T39" s="26" t="s">
        <v>56</v>
      </c>
      <c r="U39" s="27">
        <f>VLOOKUP($T39,Sheet1!$A$2:$B$95,2,FALSE)</f>
        <v>40700</v>
      </c>
      <c r="V39" s="26" t="s">
        <v>43</v>
      </c>
      <c r="W39" s="27">
        <f>VLOOKUP($V39,Sheet1!$A$2:$B$95,2,FALSE)</f>
        <v>78100</v>
      </c>
      <c r="X39" s="28" t="s">
        <v>108</v>
      </c>
      <c r="Y39" s="29">
        <f>VLOOKUP($X39,Sheet1!$A$2:$B$95,2,FALSE)</f>
        <v>484000</v>
      </c>
      <c r="Z39" s="30" t="s">
        <v>44</v>
      </c>
      <c r="AA39" s="29">
        <f>VLOOKUP($Z39,Sheet1!$A$2:$B$95,2,FALSE)</f>
        <v>52938</v>
      </c>
      <c r="AB39" s="30" t="s">
        <v>69</v>
      </c>
      <c r="AC39" s="29">
        <f>VLOOKUP($AB39,Sheet1!$A$2:$B$95,2,FALSE)</f>
        <v>0</v>
      </c>
      <c r="AD39" s="31" t="s">
        <v>47</v>
      </c>
      <c r="AE39" s="32">
        <f>VLOOKUP($AD39,Sheet1!$A$2:$B$95,2,FALSE)</f>
        <v>0</v>
      </c>
      <c r="AF39" s="33" t="s">
        <v>131</v>
      </c>
      <c r="AG39" s="32">
        <f>VLOOKUP($AF39,Sheet1!$A$2:$B$95,2,FALSE)</f>
        <v>0</v>
      </c>
      <c r="AH39" s="34" t="s">
        <v>49</v>
      </c>
      <c r="AI39" s="35">
        <f>VLOOKUP($AH39,Sheet1!$A$2:$B$95,2,FALSE)</f>
        <v>0</v>
      </c>
      <c r="AJ39" s="172" t="s">
        <v>50</v>
      </c>
      <c r="AK39" s="35">
        <f>VLOOKUP($AJ39,Sheet1!$A$2:$B$95,2,FALSE)</f>
        <v>50000</v>
      </c>
    </row>
    <row r="40" spans="1:37">
      <c r="A40" s="157">
        <v>191</v>
      </c>
      <c r="B40" s="181">
        <v>39</v>
      </c>
      <c r="C40" s="177" t="s">
        <v>370</v>
      </c>
      <c r="D40" s="18" t="s">
        <v>369</v>
      </c>
      <c r="E40" s="44" t="s">
        <v>371</v>
      </c>
      <c r="F40" s="128" t="s">
        <v>1111</v>
      </c>
      <c r="G40" s="19"/>
      <c r="H40" s="141" t="s">
        <v>1091</v>
      </c>
      <c r="I40" s="20">
        <f t="shared" si="0"/>
        <v>2565600</v>
      </c>
      <c r="J40" s="21" t="s">
        <v>87</v>
      </c>
      <c r="K40" s="22">
        <f>VLOOKUP($J40,Sheet1!$A$2:$B$95,2,FALSE)</f>
        <v>308000</v>
      </c>
      <c r="L40" s="23" t="s">
        <v>84</v>
      </c>
      <c r="M40" s="22">
        <f>VLOOKUP($L40,Sheet1!$A$2:$B$95,2,FALSE)</f>
        <v>1188000</v>
      </c>
      <c r="N40" s="24" t="s">
        <v>136</v>
      </c>
      <c r="O40" s="25">
        <f>VLOOKUP($N40,Sheet1!$A$2:$B$95,2,FALSE)</f>
        <v>148500</v>
      </c>
      <c r="P40" s="24" t="s">
        <v>122</v>
      </c>
      <c r="Q40" s="25">
        <f>VLOOKUP($P40,Sheet1!$A$2:$B$95,2,FALSE)</f>
        <v>484000</v>
      </c>
      <c r="R40" s="26" t="s">
        <v>146</v>
      </c>
      <c r="S40" s="27">
        <f>VLOOKUP($R40,Sheet1!$A$2:$B$95,2,FALSE)</f>
        <v>181500</v>
      </c>
      <c r="T40" s="26" t="s">
        <v>174</v>
      </c>
      <c r="U40" s="27">
        <f>VLOOKUP($T40,Sheet1!$A$2:$B$95,2,FALSE)</f>
        <v>0</v>
      </c>
      <c r="V40" s="26" t="s">
        <v>157</v>
      </c>
      <c r="W40" s="27">
        <f>VLOOKUP($V40,Sheet1!$A$2:$B$95,2,FALSE)</f>
        <v>0</v>
      </c>
      <c r="X40" s="28" t="s">
        <v>85</v>
      </c>
      <c r="Y40" s="29">
        <f>VLOOKUP($X40,Sheet1!$A$2:$B$95,2,FALSE)</f>
        <v>105600</v>
      </c>
      <c r="Z40" s="30" t="s">
        <v>90</v>
      </c>
      <c r="AA40" s="29">
        <f>VLOOKUP($Z40,Sheet1!$A$2:$B$95,2,FALSE)</f>
        <v>0</v>
      </c>
      <c r="AB40" s="30" t="s">
        <v>69</v>
      </c>
      <c r="AC40" s="29">
        <f>VLOOKUP($AB40,Sheet1!$A$2:$B$95,2,FALSE)</f>
        <v>0</v>
      </c>
      <c r="AD40" s="31" t="s">
        <v>47</v>
      </c>
      <c r="AE40" s="32">
        <f>VLOOKUP($AD40,Sheet1!$A$2:$B$95,2,FALSE)</f>
        <v>0</v>
      </c>
      <c r="AF40" s="33" t="s">
        <v>133</v>
      </c>
      <c r="AG40" s="32">
        <f>VLOOKUP($AF40,Sheet1!$A$2:$B$95,2,FALSE)</f>
        <v>0</v>
      </c>
      <c r="AH40" s="34" t="s">
        <v>153</v>
      </c>
      <c r="AI40" s="35">
        <f>VLOOKUP($AH40,Sheet1!$A$2:$B$95,2,FALSE)</f>
        <v>100000</v>
      </c>
      <c r="AJ40" s="172" t="s">
        <v>50</v>
      </c>
      <c r="AK40" s="35">
        <f>VLOOKUP($AJ40,Sheet1!$A$2:$B$95,2,FALSE)</f>
        <v>50000</v>
      </c>
    </row>
    <row r="41" spans="1:37">
      <c r="A41" s="157">
        <v>101</v>
      </c>
      <c r="B41" s="181">
        <v>40</v>
      </c>
      <c r="C41" s="177" t="s">
        <v>549</v>
      </c>
      <c r="D41" s="18" t="s">
        <v>548</v>
      </c>
      <c r="E41" s="44" t="s">
        <v>551</v>
      </c>
      <c r="F41" s="126" t="s">
        <v>36</v>
      </c>
      <c r="G41" s="19" t="s">
        <v>165</v>
      </c>
      <c r="H41" s="141">
        <v>160</v>
      </c>
      <c r="I41" s="20">
        <f t="shared" si="0"/>
        <v>2545076</v>
      </c>
      <c r="J41" s="21" t="s">
        <v>84</v>
      </c>
      <c r="K41" s="22">
        <f>VLOOKUP($J41,Sheet1!$A$2:$B$95,2,FALSE)</f>
        <v>1188000</v>
      </c>
      <c r="L41" s="23" t="s">
        <v>53</v>
      </c>
      <c r="M41" s="22">
        <f>VLOOKUP($L41,Sheet1!$A$2:$B$95,2,FALSE)</f>
        <v>233200</v>
      </c>
      <c r="N41" s="24" t="s">
        <v>128</v>
      </c>
      <c r="O41" s="25">
        <f>VLOOKUP($N41,Sheet1!$A$2:$B$95,2,FALSE)</f>
        <v>46200</v>
      </c>
      <c r="P41" s="24" t="s">
        <v>136</v>
      </c>
      <c r="Q41" s="25">
        <f>VLOOKUP($P41,Sheet1!$A$2:$B$95,2,FALSE)</f>
        <v>148500</v>
      </c>
      <c r="R41" s="26" t="s">
        <v>150</v>
      </c>
      <c r="S41" s="27">
        <f>VLOOKUP($R41,Sheet1!$A$2:$B$95,2,FALSE)</f>
        <v>52938</v>
      </c>
      <c r="T41" s="26" t="s">
        <v>55</v>
      </c>
      <c r="U41" s="27">
        <f>VLOOKUP($T41,Sheet1!$A$2:$B$95,2,FALSE)</f>
        <v>105600</v>
      </c>
      <c r="V41" s="26" t="s">
        <v>43</v>
      </c>
      <c r="W41" s="27">
        <f>VLOOKUP($V41,Sheet1!$A$2:$B$95,2,FALSE)</f>
        <v>78100</v>
      </c>
      <c r="X41" s="28" t="s">
        <v>108</v>
      </c>
      <c r="Y41" s="29">
        <f>VLOOKUP($X41,Sheet1!$A$2:$B$95,2,FALSE)</f>
        <v>484000</v>
      </c>
      <c r="Z41" s="30" t="s">
        <v>44</v>
      </c>
      <c r="AA41" s="29">
        <f>VLOOKUP($Z41,Sheet1!$A$2:$B$95,2,FALSE)</f>
        <v>52938</v>
      </c>
      <c r="AB41" s="30" t="s">
        <v>85</v>
      </c>
      <c r="AC41" s="29">
        <f>VLOOKUP($AB41,Sheet1!$A$2:$B$95,2,FALSE)</f>
        <v>105600</v>
      </c>
      <c r="AD41" s="31" t="s">
        <v>47</v>
      </c>
      <c r="AE41" s="32">
        <f>VLOOKUP($AD41,Sheet1!$A$2:$B$95,2,FALSE)</f>
        <v>0</v>
      </c>
      <c r="AF41" s="33" t="s">
        <v>133</v>
      </c>
      <c r="AG41" s="32">
        <f>VLOOKUP($AF41,Sheet1!$A$2:$B$95,2,FALSE)</f>
        <v>0</v>
      </c>
      <c r="AH41" s="34" t="s">
        <v>58</v>
      </c>
      <c r="AI41" s="35">
        <f>VLOOKUP($AH41,Sheet1!$A$2:$B$95,2,FALSE)</f>
        <v>0</v>
      </c>
      <c r="AJ41" s="172" t="s">
        <v>50</v>
      </c>
      <c r="AK41" s="35">
        <f>VLOOKUP($AJ41,Sheet1!$A$2:$B$95,2,FALSE)</f>
        <v>50000</v>
      </c>
    </row>
    <row r="42" spans="1:37">
      <c r="A42" s="157">
        <v>320</v>
      </c>
      <c r="B42" s="181">
        <v>41</v>
      </c>
      <c r="C42" s="177" t="s">
        <v>847</v>
      </c>
      <c r="D42" s="18" t="s">
        <v>843</v>
      </c>
      <c r="E42" s="44" t="s">
        <v>845</v>
      </c>
      <c r="F42" s="19" t="s">
        <v>164</v>
      </c>
      <c r="G42" s="19" t="s">
        <v>165</v>
      </c>
      <c r="H42" s="141"/>
      <c r="I42" s="20">
        <f t="shared" si="0"/>
        <v>2541500</v>
      </c>
      <c r="J42" s="21" t="s">
        <v>53</v>
      </c>
      <c r="K42" s="22">
        <f>VLOOKUP($J42,Sheet1!$A$2:$B$95,2,FALSE)</f>
        <v>233200</v>
      </c>
      <c r="L42" s="23" t="s">
        <v>84</v>
      </c>
      <c r="M42" s="22">
        <f>VLOOKUP($L42,Sheet1!$A$2:$B$95,2,FALSE)</f>
        <v>1188000</v>
      </c>
      <c r="N42" s="24" t="s">
        <v>134</v>
      </c>
      <c r="O42" s="25">
        <f>VLOOKUP($N42,Sheet1!$A$2:$B$95,2,FALSE)</f>
        <v>148500</v>
      </c>
      <c r="P42" s="24" t="s">
        <v>136</v>
      </c>
      <c r="Q42" s="25">
        <f>VLOOKUP($P42,Sheet1!$A$2:$B$95,2,FALSE)</f>
        <v>148500</v>
      </c>
      <c r="R42" s="26" t="s">
        <v>55</v>
      </c>
      <c r="S42" s="27">
        <f>VLOOKUP($R42,Sheet1!$A$2:$B$95,2,FALSE)</f>
        <v>105600</v>
      </c>
      <c r="T42" s="26" t="s">
        <v>180</v>
      </c>
      <c r="U42" s="27">
        <f>VLOOKUP($T42,Sheet1!$A$2:$B$95,2,FALSE)</f>
        <v>0</v>
      </c>
      <c r="V42" s="26" t="s">
        <v>43</v>
      </c>
      <c r="W42" s="27">
        <f>VLOOKUP($V42,Sheet1!$A$2:$B$95,2,FALSE)</f>
        <v>78100</v>
      </c>
      <c r="X42" s="28" t="s">
        <v>108</v>
      </c>
      <c r="Y42" s="29">
        <f>VLOOKUP($X42,Sheet1!$A$2:$B$95,2,FALSE)</f>
        <v>484000</v>
      </c>
      <c r="Z42" s="30" t="s">
        <v>99</v>
      </c>
      <c r="AA42" s="29">
        <f>VLOOKUP($Z42,Sheet1!$A$2:$B$95,2,FALSE)</f>
        <v>105600</v>
      </c>
      <c r="AB42" s="30" t="s">
        <v>76</v>
      </c>
      <c r="AC42" s="29">
        <f>VLOOKUP($AB42,Sheet1!$A$2:$B$95,2,FALSE)</f>
        <v>0</v>
      </c>
      <c r="AD42" s="31" t="s">
        <v>47</v>
      </c>
      <c r="AE42" s="32">
        <f>VLOOKUP($AD42,Sheet1!$A$2:$B$95,2,FALSE)</f>
        <v>0</v>
      </c>
      <c r="AF42" s="33" t="s">
        <v>133</v>
      </c>
      <c r="AG42" s="32">
        <f>VLOOKUP($AF42,Sheet1!$A$2:$B$95,2,FALSE)</f>
        <v>0</v>
      </c>
      <c r="AH42" s="34" t="s">
        <v>49</v>
      </c>
      <c r="AI42" s="35">
        <f>VLOOKUP($AH42,Sheet1!$A$2:$B$95,2,FALSE)</f>
        <v>0</v>
      </c>
      <c r="AJ42" s="172" t="s">
        <v>50</v>
      </c>
      <c r="AK42" s="35">
        <f>VLOOKUP($AJ42,Sheet1!$A$2:$B$95,2,FALSE)</f>
        <v>50000</v>
      </c>
    </row>
    <row r="43" spans="1:37">
      <c r="A43" s="157">
        <v>350</v>
      </c>
      <c r="B43" s="181">
        <v>42</v>
      </c>
      <c r="C43" s="177" t="s">
        <v>520</v>
      </c>
      <c r="D43" s="18" t="s">
        <v>519</v>
      </c>
      <c r="E43" s="44" t="s">
        <v>521</v>
      </c>
      <c r="F43" s="19" t="s">
        <v>164</v>
      </c>
      <c r="G43" s="19" t="s">
        <v>165</v>
      </c>
      <c r="H43" s="141"/>
      <c r="I43" s="20">
        <f t="shared" si="0"/>
        <v>2520188</v>
      </c>
      <c r="J43" s="21" t="s">
        <v>84</v>
      </c>
      <c r="K43" s="22">
        <f>VLOOKUP($J43,Sheet1!$A$2:$B$95,2,FALSE)</f>
        <v>1188000</v>
      </c>
      <c r="L43" s="23" t="s">
        <v>38</v>
      </c>
      <c r="M43" s="22">
        <f>VLOOKUP($L43,Sheet1!$A$2:$B$95,2,FALSE)</f>
        <v>354750</v>
      </c>
      <c r="N43" s="24" t="s">
        <v>101</v>
      </c>
      <c r="O43" s="25">
        <f>VLOOKUP($N43,Sheet1!$A$2:$B$95,2,FALSE)</f>
        <v>396000</v>
      </c>
      <c r="P43" s="24" t="s">
        <v>132</v>
      </c>
      <c r="Q43" s="25">
        <f>VLOOKUP($P43,Sheet1!$A$2:$B$95,2,FALSE)</f>
        <v>78100</v>
      </c>
      <c r="R43" s="26" t="s">
        <v>41</v>
      </c>
      <c r="S43" s="27">
        <f>VLOOKUP($R43,Sheet1!$A$2:$B$95,2,FALSE)</f>
        <v>68200</v>
      </c>
      <c r="T43" s="26" t="s">
        <v>180</v>
      </c>
      <c r="U43" s="27">
        <f>VLOOKUP($T43,Sheet1!$A$2:$B$95,2,FALSE)</f>
        <v>0</v>
      </c>
      <c r="V43" s="26" t="s">
        <v>43</v>
      </c>
      <c r="W43" s="27">
        <f>VLOOKUP($V43,Sheet1!$A$2:$B$95,2,FALSE)</f>
        <v>78100</v>
      </c>
      <c r="X43" s="28" t="s">
        <v>44</v>
      </c>
      <c r="Y43" s="29">
        <f>VLOOKUP($X43,Sheet1!$A$2:$B$95,2,FALSE)</f>
        <v>52938</v>
      </c>
      <c r="Z43" s="30" t="s">
        <v>85</v>
      </c>
      <c r="AA43" s="29">
        <f>VLOOKUP($Z43,Sheet1!$A$2:$B$95,2,FALSE)</f>
        <v>105600</v>
      </c>
      <c r="AB43" s="30" t="s">
        <v>76</v>
      </c>
      <c r="AC43" s="29">
        <f>VLOOKUP($AB43,Sheet1!$A$2:$B$95,2,FALSE)</f>
        <v>0</v>
      </c>
      <c r="AD43" s="31" t="s">
        <v>47</v>
      </c>
      <c r="AE43" s="32">
        <f>VLOOKUP($AD43,Sheet1!$A$2:$B$95,2,FALSE)</f>
        <v>0</v>
      </c>
      <c r="AF43" s="33" t="s">
        <v>48</v>
      </c>
      <c r="AG43" s="32">
        <f>VLOOKUP($AF43,Sheet1!$A$2:$B$95,2,FALSE)</f>
        <v>148500</v>
      </c>
      <c r="AH43" s="34" t="s">
        <v>58</v>
      </c>
      <c r="AI43" s="35">
        <f>VLOOKUP($AH43,Sheet1!$A$2:$B$95,2,FALSE)</f>
        <v>0</v>
      </c>
      <c r="AJ43" s="172" t="s">
        <v>50</v>
      </c>
      <c r="AK43" s="35">
        <f>VLOOKUP($AJ43,Sheet1!$A$2:$B$95,2,FALSE)</f>
        <v>50000</v>
      </c>
    </row>
    <row r="44" spans="1:37">
      <c r="A44" s="157">
        <v>8</v>
      </c>
      <c r="B44" s="181">
        <v>43</v>
      </c>
      <c r="C44" s="177" t="s">
        <v>465</v>
      </c>
      <c r="D44" s="18" t="s">
        <v>463</v>
      </c>
      <c r="E44" s="44" t="s">
        <v>466</v>
      </c>
      <c r="F44" s="126" t="s">
        <v>36</v>
      </c>
      <c r="G44" s="19" t="s">
        <v>165</v>
      </c>
      <c r="H44" s="141"/>
      <c r="I44" s="20">
        <f t="shared" si="0"/>
        <v>2514000</v>
      </c>
      <c r="J44" s="21" t="s">
        <v>53</v>
      </c>
      <c r="K44" s="22">
        <f>VLOOKUP($J44,Sheet1!$A$2:$B$95,2,FALSE)</f>
        <v>233200</v>
      </c>
      <c r="L44" s="23" t="s">
        <v>84</v>
      </c>
      <c r="M44" s="22">
        <f>VLOOKUP($L44,Sheet1!$A$2:$B$95,2,FALSE)</f>
        <v>1188000</v>
      </c>
      <c r="N44" s="24" t="s">
        <v>39</v>
      </c>
      <c r="O44" s="25">
        <f>VLOOKUP($N44,Sheet1!$A$2:$B$95,2,FALSE)</f>
        <v>78100</v>
      </c>
      <c r="P44" s="24" t="s">
        <v>101</v>
      </c>
      <c r="Q44" s="25">
        <f>VLOOKUP($P44,Sheet1!$A$2:$B$95,2,FALSE)</f>
        <v>396000</v>
      </c>
      <c r="R44" s="26" t="s">
        <v>152</v>
      </c>
      <c r="S44" s="27">
        <f>VLOOKUP($R44,Sheet1!$A$2:$B$95,2,FALSE)</f>
        <v>233200</v>
      </c>
      <c r="T44" s="26" t="s">
        <v>55</v>
      </c>
      <c r="U44" s="27">
        <f>VLOOKUP($T44,Sheet1!$A$2:$B$95,2,FALSE)</f>
        <v>105600</v>
      </c>
      <c r="V44" s="26" t="s">
        <v>43</v>
      </c>
      <c r="W44" s="27">
        <f>VLOOKUP($V44,Sheet1!$A$2:$B$95,2,FALSE)</f>
        <v>78100</v>
      </c>
      <c r="X44" s="28" t="s">
        <v>85</v>
      </c>
      <c r="Y44" s="29">
        <f>VLOOKUP($X44,Sheet1!$A$2:$B$95,2,FALSE)</f>
        <v>105600</v>
      </c>
      <c r="Z44" s="30" t="s">
        <v>72</v>
      </c>
      <c r="AA44" s="29">
        <f>VLOOKUP($Z44,Sheet1!$A$2:$B$95,2,FALSE)</f>
        <v>46200</v>
      </c>
      <c r="AB44" s="30" t="s">
        <v>46</v>
      </c>
      <c r="AC44" s="29">
        <f>VLOOKUP($AB44,Sheet1!$A$2:$B$95,2,FALSE)</f>
        <v>0</v>
      </c>
      <c r="AD44" s="31" t="s">
        <v>47</v>
      </c>
      <c r="AE44" s="32">
        <f>VLOOKUP($AD44,Sheet1!$A$2:$B$95,2,FALSE)</f>
        <v>0</v>
      </c>
      <c r="AF44" s="33" t="s">
        <v>133</v>
      </c>
      <c r="AG44" s="32">
        <f>VLOOKUP($AF44,Sheet1!$A$2:$B$95,2,FALSE)</f>
        <v>0</v>
      </c>
      <c r="AH44" s="34" t="s">
        <v>58</v>
      </c>
      <c r="AI44" s="35">
        <f>VLOOKUP($AH44,Sheet1!$A$2:$B$95,2,FALSE)</f>
        <v>0</v>
      </c>
      <c r="AJ44" s="172" t="s">
        <v>50</v>
      </c>
      <c r="AK44" s="35">
        <f>VLOOKUP($AJ44,Sheet1!$A$2:$B$95,2,FALSE)</f>
        <v>50000</v>
      </c>
    </row>
    <row r="45" spans="1:37">
      <c r="A45" s="157">
        <v>332</v>
      </c>
      <c r="B45" s="181">
        <v>44</v>
      </c>
      <c r="C45" s="177" t="s">
        <v>533</v>
      </c>
      <c r="D45" s="18" t="s">
        <v>525</v>
      </c>
      <c r="E45" s="44" t="s">
        <v>527</v>
      </c>
      <c r="F45" s="128" t="s">
        <v>528</v>
      </c>
      <c r="G45" s="19" t="s">
        <v>165</v>
      </c>
      <c r="H45" s="141"/>
      <c r="I45" s="20">
        <f t="shared" si="0"/>
        <v>2506438</v>
      </c>
      <c r="J45" s="21" t="s">
        <v>53</v>
      </c>
      <c r="K45" s="22">
        <f>VLOOKUP($J45,Sheet1!$A$2:$B$95,2,FALSE)</f>
        <v>233200</v>
      </c>
      <c r="L45" s="23" t="s">
        <v>84</v>
      </c>
      <c r="M45" s="22">
        <f>VLOOKUP($L45,Sheet1!$A$2:$B$95,2,FALSE)</f>
        <v>1188000</v>
      </c>
      <c r="N45" s="24" t="s">
        <v>101</v>
      </c>
      <c r="O45" s="25">
        <f>VLOOKUP($N45,Sheet1!$A$2:$B$95,2,FALSE)</f>
        <v>396000</v>
      </c>
      <c r="P45" s="24" t="s">
        <v>136</v>
      </c>
      <c r="Q45" s="25">
        <f>VLOOKUP($P45,Sheet1!$A$2:$B$95,2,FALSE)</f>
        <v>148500</v>
      </c>
      <c r="R45" s="26" t="s">
        <v>55</v>
      </c>
      <c r="S45" s="27">
        <f>VLOOKUP($R45,Sheet1!$A$2:$B$95,2,FALSE)</f>
        <v>105600</v>
      </c>
      <c r="T45" s="26" t="s">
        <v>154</v>
      </c>
      <c r="U45" s="27">
        <f>VLOOKUP($T45,Sheet1!$A$2:$B$95,2,FALSE)</f>
        <v>0</v>
      </c>
      <c r="V45" s="26" t="s">
        <v>43</v>
      </c>
      <c r="W45" s="27">
        <f>VLOOKUP($V45,Sheet1!$A$2:$B$95,2,FALSE)</f>
        <v>78100</v>
      </c>
      <c r="X45" s="28" t="s">
        <v>44</v>
      </c>
      <c r="Y45" s="29">
        <f>VLOOKUP($X45,Sheet1!$A$2:$B$95,2,FALSE)</f>
        <v>52938</v>
      </c>
      <c r="Z45" s="30" t="s">
        <v>106</v>
      </c>
      <c r="AA45" s="29">
        <f>VLOOKUP($Z45,Sheet1!$A$2:$B$95,2,FALSE)</f>
        <v>148500</v>
      </c>
      <c r="AB45" s="30" t="s">
        <v>85</v>
      </c>
      <c r="AC45" s="29">
        <f>VLOOKUP($AB45,Sheet1!$A$2:$B$95,2,FALSE)</f>
        <v>105600</v>
      </c>
      <c r="AD45" s="31" t="s">
        <v>133</v>
      </c>
      <c r="AE45" s="32">
        <f>VLOOKUP($AD45,Sheet1!$A$2:$B$95,2,FALSE)</f>
        <v>0</v>
      </c>
      <c r="AF45" s="33" t="s">
        <v>143</v>
      </c>
      <c r="AG45" s="32">
        <f>VLOOKUP($AF45,Sheet1!$A$2:$B$95,2,FALSE)</f>
        <v>0</v>
      </c>
      <c r="AH45" s="34" t="s">
        <v>151</v>
      </c>
      <c r="AI45" s="35">
        <f>VLOOKUP($AH45,Sheet1!$A$2:$B$95,2,FALSE)</f>
        <v>0</v>
      </c>
      <c r="AJ45" s="172" t="s">
        <v>50</v>
      </c>
      <c r="AK45" s="35">
        <f>VLOOKUP($AJ45,Sheet1!$A$2:$B$95,2,FALSE)</f>
        <v>50000</v>
      </c>
    </row>
    <row r="46" spans="1:37">
      <c r="A46" s="157">
        <v>19</v>
      </c>
      <c r="B46" s="181">
        <v>45</v>
      </c>
      <c r="C46" s="177" t="s">
        <v>443</v>
      </c>
      <c r="D46" s="18" t="s">
        <v>442</v>
      </c>
      <c r="E46" s="44" t="s">
        <v>445</v>
      </c>
      <c r="F46" s="19" t="s">
        <v>164</v>
      </c>
      <c r="G46" s="19" t="s">
        <v>165</v>
      </c>
      <c r="H46" s="141"/>
      <c r="I46" s="20">
        <f t="shared" si="0"/>
        <v>2494888</v>
      </c>
      <c r="J46" s="21" t="s">
        <v>84</v>
      </c>
      <c r="K46" s="22">
        <f>VLOOKUP($J46,Sheet1!$A$2:$B$95,2,FALSE)</f>
        <v>1188000</v>
      </c>
      <c r="L46" s="23" t="s">
        <v>38</v>
      </c>
      <c r="M46" s="22">
        <f>VLOOKUP($L46,Sheet1!$A$2:$B$95,2,FALSE)</f>
        <v>354750</v>
      </c>
      <c r="N46" s="24" t="s">
        <v>101</v>
      </c>
      <c r="O46" s="25">
        <f>VLOOKUP($N46,Sheet1!$A$2:$B$95,2,FALSE)</f>
        <v>396000</v>
      </c>
      <c r="P46" s="24" t="s">
        <v>136</v>
      </c>
      <c r="Q46" s="25">
        <f>VLOOKUP($P46,Sheet1!$A$2:$B$95,2,FALSE)</f>
        <v>148500</v>
      </c>
      <c r="R46" s="26" t="s">
        <v>158</v>
      </c>
      <c r="S46" s="27">
        <f>VLOOKUP($R46,Sheet1!$A$2:$B$95,2,FALSE)</f>
        <v>78100</v>
      </c>
      <c r="T46" s="26" t="s">
        <v>154</v>
      </c>
      <c r="U46" s="27">
        <f>VLOOKUP($T46,Sheet1!$A$2:$B$95,2,FALSE)</f>
        <v>0</v>
      </c>
      <c r="V46" s="26" t="s">
        <v>43</v>
      </c>
      <c r="W46" s="27">
        <f>VLOOKUP($V46,Sheet1!$A$2:$B$95,2,FALSE)</f>
        <v>78100</v>
      </c>
      <c r="X46" s="28" t="s">
        <v>44</v>
      </c>
      <c r="Y46" s="29">
        <f>VLOOKUP($X46,Sheet1!$A$2:$B$95,2,FALSE)</f>
        <v>52938</v>
      </c>
      <c r="Z46" s="30" t="s">
        <v>76</v>
      </c>
      <c r="AA46" s="29">
        <f>VLOOKUP($Z46,Sheet1!$A$2:$B$95,2,FALSE)</f>
        <v>0</v>
      </c>
      <c r="AB46" s="30" t="s">
        <v>57</v>
      </c>
      <c r="AC46" s="29">
        <f>VLOOKUP($AB46,Sheet1!$A$2:$B$95,2,FALSE)</f>
        <v>0</v>
      </c>
      <c r="AD46" s="31" t="s">
        <v>48</v>
      </c>
      <c r="AE46" s="32">
        <f>VLOOKUP($AD46,Sheet1!$A$2:$B$95,2,FALSE)</f>
        <v>148500</v>
      </c>
      <c r="AF46" s="33" t="s">
        <v>133</v>
      </c>
      <c r="AG46" s="32">
        <f>VLOOKUP($AF46,Sheet1!$A$2:$B$95,2,FALSE)</f>
        <v>0</v>
      </c>
      <c r="AH46" s="34" t="s">
        <v>49</v>
      </c>
      <c r="AI46" s="35">
        <f>VLOOKUP($AH46,Sheet1!$A$2:$B$95,2,FALSE)</f>
        <v>0</v>
      </c>
      <c r="AJ46" s="172" t="s">
        <v>50</v>
      </c>
      <c r="AK46" s="35">
        <f>VLOOKUP($AJ46,Sheet1!$A$2:$B$95,2,FALSE)</f>
        <v>50000</v>
      </c>
    </row>
    <row r="47" spans="1:37">
      <c r="A47" s="157">
        <v>349</v>
      </c>
      <c r="B47" s="181">
        <v>46</v>
      </c>
      <c r="C47" s="177" t="s">
        <v>838</v>
      </c>
      <c r="D47" s="18" t="s">
        <v>837</v>
      </c>
      <c r="E47" s="44" t="s">
        <v>839</v>
      </c>
      <c r="F47" s="19" t="s">
        <v>164</v>
      </c>
      <c r="G47" s="19" t="s">
        <v>165</v>
      </c>
      <c r="H47" s="141"/>
      <c r="I47" s="20">
        <f t="shared" si="0"/>
        <v>2492688</v>
      </c>
      <c r="J47" s="21" t="s">
        <v>84</v>
      </c>
      <c r="K47" s="22">
        <f>VLOOKUP($J47,Sheet1!$A$2:$B$95,2,FALSE)</f>
        <v>1188000</v>
      </c>
      <c r="L47" s="23" t="s">
        <v>38</v>
      </c>
      <c r="M47" s="22">
        <f>VLOOKUP($L47,Sheet1!$A$2:$B$95,2,FALSE)</f>
        <v>354750</v>
      </c>
      <c r="N47" s="24" t="s">
        <v>39</v>
      </c>
      <c r="O47" s="25">
        <f>VLOOKUP($N47,Sheet1!$A$2:$B$95,2,FALSE)</f>
        <v>78100</v>
      </c>
      <c r="P47" s="24" t="s">
        <v>101</v>
      </c>
      <c r="Q47" s="25">
        <f>VLOOKUP($P47,Sheet1!$A$2:$B$95,2,FALSE)</f>
        <v>396000</v>
      </c>
      <c r="R47" s="26" t="s">
        <v>180</v>
      </c>
      <c r="S47" s="27">
        <f>VLOOKUP($R47,Sheet1!$A$2:$B$95,2,FALSE)</f>
        <v>0</v>
      </c>
      <c r="T47" s="26" t="s">
        <v>56</v>
      </c>
      <c r="U47" s="27">
        <f>VLOOKUP($T47,Sheet1!$A$2:$B$95,2,FALSE)</f>
        <v>40700</v>
      </c>
      <c r="V47" s="26" t="s">
        <v>43</v>
      </c>
      <c r="W47" s="27">
        <f>VLOOKUP($V47,Sheet1!$A$2:$B$95,2,FALSE)</f>
        <v>78100</v>
      </c>
      <c r="X47" s="28" t="s">
        <v>44</v>
      </c>
      <c r="Y47" s="29">
        <f>VLOOKUP($X47,Sheet1!$A$2:$B$95,2,FALSE)</f>
        <v>52938</v>
      </c>
      <c r="Z47" s="30" t="s">
        <v>85</v>
      </c>
      <c r="AA47" s="29">
        <f>VLOOKUP($Z47,Sheet1!$A$2:$B$95,2,FALSE)</f>
        <v>105600</v>
      </c>
      <c r="AB47" s="30" t="s">
        <v>57</v>
      </c>
      <c r="AC47" s="29">
        <f>VLOOKUP($AB47,Sheet1!$A$2:$B$95,2,FALSE)</f>
        <v>0</v>
      </c>
      <c r="AD47" s="31" t="s">
        <v>48</v>
      </c>
      <c r="AE47" s="32">
        <f>VLOOKUP($AD47,Sheet1!$A$2:$B$95,2,FALSE)</f>
        <v>148500</v>
      </c>
      <c r="AF47" s="33" t="s">
        <v>133</v>
      </c>
      <c r="AG47" s="32">
        <f>VLOOKUP($AF47,Sheet1!$A$2:$B$95,2,FALSE)</f>
        <v>0</v>
      </c>
      <c r="AH47" s="34" t="s">
        <v>49</v>
      </c>
      <c r="AI47" s="35">
        <f>VLOOKUP($AH47,Sheet1!$A$2:$B$95,2,FALSE)</f>
        <v>0</v>
      </c>
      <c r="AJ47" s="172" t="s">
        <v>50</v>
      </c>
      <c r="AK47" s="35">
        <f>VLOOKUP($AJ47,Sheet1!$A$2:$B$95,2,FALSE)</f>
        <v>50000</v>
      </c>
    </row>
    <row r="48" spans="1:37">
      <c r="A48" s="157">
        <v>70</v>
      </c>
      <c r="B48" s="181">
        <v>47</v>
      </c>
      <c r="C48" s="177" t="s">
        <v>786</v>
      </c>
      <c r="D48" s="18" t="s">
        <v>787</v>
      </c>
      <c r="E48" s="44" t="s">
        <v>785</v>
      </c>
      <c r="F48" s="19" t="s">
        <v>164</v>
      </c>
      <c r="G48" s="19" t="s">
        <v>165</v>
      </c>
      <c r="H48" s="141"/>
      <c r="I48" s="20">
        <f t="shared" si="0"/>
        <v>2487050</v>
      </c>
      <c r="J48" s="21" t="s">
        <v>84</v>
      </c>
      <c r="K48" s="22">
        <f>VLOOKUP($J48,Sheet1!$A$2:$B$95,2,FALSE)</f>
        <v>1188000</v>
      </c>
      <c r="L48" s="23" t="s">
        <v>38</v>
      </c>
      <c r="M48" s="22">
        <f>VLOOKUP($L48,Sheet1!$A$2:$B$95,2,FALSE)</f>
        <v>354750</v>
      </c>
      <c r="N48" s="24" t="s">
        <v>39</v>
      </c>
      <c r="O48" s="25">
        <f>VLOOKUP($N48,Sheet1!$A$2:$B$95,2,FALSE)</f>
        <v>78100</v>
      </c>
      <c r="P48" s="24" t="s">
        <v>132</v>
      </c>
      <c r="Q48" s="25">
        <f>VLOOKUP($P48,Sheet1!$A$2:$B$95,2,FALSE)</f>
        <v>78100</v>
      </c>
      <c r="R48" s="26" t="s">
        <v>156</v>
      </c>
      <c r="S48" s="27">
        <f>VLOOKUP($R48,Sheet1!$A$2:$B$95,2,FALSE)</f>
        <v>0</v>
      </c>
      <c r="T48" s="26" t="s">
        <v>55</v>
      </c>
      <c r="U48" s="27">
        <f>VLOOKUP($T48,Sheet1!$A$2:$B$95,2,FALSE)</f>
        <v>105600</v>
      </c>
      <c r="V48" s="26" t="s">
        <v>180</v>
      </c>
      <c r="W48" s="27">
        <f>VLOOKUP($V48,Sheet1!$A$2:$B$95,2,FALSE)</f>
        <v>0</v>
      </c>
      <c r="X48" s="28" t="s">
        <v>108</v>
      </c>
      <c r="Y48" s="29">
        <f>VLOOKUP($X48,Sheet1!$A$2:$B$95,2,FALSE)</f>
        <v>484000</v>
      </c>
      <c r="Z48" s="30" t="s">
        <v>76</v>
      </c>
      <c r="AA48" s="29">
        <f>VLOOKUP($Z48,Sheet1!$A$2:$B$95,2,FALSE)</f>
        <v>0</v>
      </c>
      <c r="AB48" s="30" t="s">
        <v>69</v>
      </c>
      <c r="AC48" s="29">
        <f>VLOOKUP($AB48,Sheet1!$A$2:$B$95,2,FALSE)</f>
        <v>0</v>
      </c>
      <c r="AD48" s="31" t="s">
        <v>47</v>
      </c>
      <c r="AE48" s="32">
        <f>VLOOKUP($AD48,Sheet1!$A$2:$B$95,2,FALSE)</f>
        <v>0</v>
      </c>
      <c r="AF48" s="33" t="s">
        <v>48</v>
      </c>
      <c r="AG48" s="32">
        <f>VLOOKUP($AF48,Sheet1!$A$2:$B$95,2,FALSE)</f>
        <v>148500</v>
      </c>
      <c r="AH48" s="34" t="s">
        <v>58</v>
      </c>
      <c r="AI48" s="35">
        <f>VLOOKUP($AH48,Sheet1!$A$2:$B$95,2,FALSE)</f>
        <v>0</v>
      </c>
      <c r="AJ48" s="172" t="s">
        <v>50</v>
      </c>
      <c r="AK48" s="35">
        <f>VLOOKUP($AJ48,Sheet1!$A$2:$B$95,2,FALSE)</f>
        <v>50000</v>
      </c>
    </row>
    <row r="49" spans="1:37">
      <c r="A49" s="157">
        <v>371</v>
      </c>
      <c r="B49" s="181">
        <v>48</v>
      </c>
      <c r="C49" s="177" t="s">
        <v>867</v>
      </c>
      <c r="D49" s="18" t="s">
        <v>865</v>
      </c>
      <c r="E49" s="44" t="s">
        <v>868</v>
      </c>
      <c r="F49" s="19" t="s">
        <v>164</v>
      </c>
      <c r="G49" s="19" t="s">
        <v>165</v>
      </c>
      <c r="H49" s="141"/>
      <c r="I49" s="20">
        <f t="shared" si="0"/>
        <v>2448550</v>
      </c>
      <c r="J49" s="21" t="s">
        <v>64</v>
      </c>
      <c r="K49" s="22">
        <f>VLOOKUP($J49,Sheet1!$A$2:$B$95,2,FALSE)</f>
        <v>105600</v>
      </c>
      <c r="L49" s="23" t="s">
        <v>38</v>
      </c>
      <c r="M49" s="22">
        <f>VLOOKUP($L49,Sheet1!$A$2:$B$95,2,FALSE)</f>
        <v>354750</v>
      </c>
      <c r="N49" s="24" t="s">
        <v>101</v>
      </c>
      <c r="O49" s="25">
        <f>VLOOKUP($N49,Sheet1!$A$2:$B$95,2,FALSE)</f>
        <v>396000</v>
      </c>
      <c r="P49" s="24" t="s">
        <v>122</v>
      </c>
      <c r="Q49" s="25">
        <f>VLOOKUP($P49,Sheet1!$A$2:$B$95,2,FALSE)</f>
        <v>484000</v>
      </c>
      <c r="R49" s="26" t="s">
        <v>41</v>
      </c>
      <c r="S49" s="27">
        <f>VLOOKUP($R49,Sheet1!$A$2:$B$95,2,FALSE)</f>
        <v>68200</v>
      </c>
      <c r="T49" s="26" t="s">
        <v>152</v>
      </c>
      <c r="U49" s="27">
        <f>VLOOKUP($T49,Sheet1!$A$2:$B$95,2,FALSE)</f>
        <v>233200</v>
      </c>
      <c r="V49" s="26" t="s">
        <v>43</v>
      </c>
      <c r="W49" s="27">
        <f>VLOOKUP($V49,Sheet1!$A$2:$B$95,2,FALSE)</f>
        <v>78100</v>
      </c>
      <c r="X49" s="28" t="s">
        <v>72</v>
      </c>
      <c r="Y49" s="29">
        <f>VLOOKUP($X49,Sheet1!$A$2:$B$95,2,FALSE)</f>
        <v>46200</v>
      </c>
      <c r="Z49" s="30" t="s">
        <v>108</v>
      </c>
      <c r="AA49" s="29">
        <f>VLOOKUP($Z49,Sheet1!$A$2:$B$95,2,FALSE)</f>
        <v>484000</v>
      </c>
      <c r="AB49" s="30" t="s">
        <v>45</v>
      </c>
      <c r="AC49" s="29">
        <f>VLOOKUP($AB49,Sheet1!$A$2:$B$95,2,FALSE)</f>
        <v>0</v>
      </c>
      <c r="AD49" s="31" t="s">
        <v>47</v>
      </c>
      <c r="AE49" s="32">
        <f>VLOOKUP($AD49,Sheet1!$A$2:$B$95,2,FALSE)</f>
        <v>0</v>
      </c>
      <c r="AF49" s="33" t="s">
        <v>48</v>
      </c>
      <c r="AG49" s="32">
        <f>VLOOKUP($AF49,Sheet1!$A$2:$B$95,2,FALSE)</f>
        <v>148500</v>
      </c>
      <c r="AH49" s="34" t="s">
        <v>49</v>
      </c>
      <c r="AI49" s="35">
        <f>VLOOKUP($AH49,Sheet1!$A$2:$B$95,2,FALSE)</f>
        <v>0</v>
      </c>
      <c r="AJ49" s="172" t="s">
        <v>50</v>
      </c>
      <c r="AK49" s="35">
        <f>VLOOKUP($AJ49,Sheet1!$A$2:$B$95,2,FALSE)</f>
        <v>50000</v>
      </c>
    </row>
    <row r="50" spans="1:37">
      <c r="A50" s="157">
        <v>392</v>
      </c>
      <c r="B50" s="181">
        <v>49</v>
      </c>
      <c r="C50" s="177" t="s">
        <v>1103</v>
      </c>
      <c r="D50" s="18" t="s">
        <v>1104</v>
      </c>
      <c r="E50" s="44" t="s">
        <v>1095</v>
      </c>
      <c r="F50" s="19" t="s">
        <v>1095</v>
      </c>
      <c r="G50" s="19" t="s">
        <v>1022</v>
      </c>
      <c r="H50" s="141"/>
      <c r="I50" s="20">
        <f t="shared" si="0"/>
        <v>2447450</v>
      </c>
      <c r="J50" s="21" t="s">
        <v>84</v>
      </c>
      <c r="K50" s="22">
        <f>VLOOKUP($J50,Sheet1!$A$2:$B$95,2,FALSE)</f>
        <v>1188000</v>
      </c>
      <c r="L50" s="23" t="s">
        <v>95</v>
      </c>
      <c r="M50" s="22">
        <f>VLOOKUP($L50,Sheet1!$A$2:$B$95,2,FALSE)</f>
        <v>0</v>
      </c>
      <c r="N50" s="24" t="s">
        <v>101</v>
      </c>
      <c r="O50" s="25">
        <f>VLOOKUP($N50,Sheet1!$A$2:$B$95,2,FALSE)</f>
        <v>396000</v>
      </c>
      <c r="P50" s="46" t="s">
        <v>122</v>
      </c>
      <c r="Q50" s="25">
        <f>VLOOKUP($P50,Sheet1!$A$2:$B$95,2,FALSE)</f>
        <v>484000</v>
      </c>
      <c r="R50" s="26" t="s">
        <v>180</v>
      </c>
      <c r="S50" s="27">
        <f>VLOOKUP($R50,Sheet1!$A$2:$B$95,2,FALSE)</f>
        <v>0</v>
      </c>
      <c r="T50" s="26" t="s">
        <v>161</v>
      </c>
      <c r="U50" s="27">
        <f>VLOOKUP($T50,Sheet1!$A$2:$B$95,2,FALSE)</f>
        <v>0</v>
      </c>
      <c r="V50" s="42" t="s">
        <v>43</v>
      </c>
      <c r="W50" s="27">
        <f>VLOOKUP($V50,Sheet1!$A$2:$B$95,2,FALSE)</f>
        <v>78100</v>
      </c>
      <c r="X50" s="28" t="s">
        <v>66</v>
      </c>
      <c r="Y50" s="29">
        <f>VLOOKUP($X50,Sheet1!$A$2:$B$95,2,FALSE)</f>
        <v>62150</v>
      </c>
      <c r="Z50" s="28" t="s">
        <v>127</v>
      </c>
      <c r="AA50" s="29">
        <f>VLOOKUP($Z50,Sheet1!$A$2:$B$95,2,FALSE)</f>
        <v>40700</v>
      </c>
      <c r="AB50" s="28" t="s">
        <v>69</v>
      </c>
      <c r="AC50" s="29">
        <f>VLOOKUP($AB50,Sheet1!$A$2:$B$95,2,FALSE)</f>
        <v>0</v>
      </c>
      <c r="AD50" s="31" t="s">
        <v>48</v>
      </c>
      <c r="AE50" s="32">
        <f>VLOOKUP($AD50,Sheet1!$A$2:$B$95,2,FALSE)</f>
        <v>148500</v>
      </c>
      <c r="AF50" s="39" t="s">
        <v>133</v>
      </c>
      <c r="AG50" s="32">
        <f>VLOOKUP($AF50,Sheet1!$A$2:$B$95,2,FALSE)</f>
        <v>0</v>
      </c>
      <c r="AH50" s="38" t="s">
        <v>58</v>
      </c>
      <c r="AI50" s="35">
        <f>VLOOKUP($AH50,Sheet1!$A$2:$B$95,2,FALSE)</f>
        <v>0</v>
      </c>
      <c r="AJ50" s="172" t="s">
        <v>50</v>
      </c>
      <c r="AK50" s="35">
        <f>VLOOKUP($AJ50,Sheet1!$A$2:$B$95,2,FALSE)</f>
        <v>50000</v>
      </c>
    </row>
    <row r="51" spans="1:37">
      <c r="A51" s="157">
        <v>157</v>
      </c>
      <c r="B51" s="181">
        <v>50</v>
      </c>
      <c r="C51" s="177" t="s">
        <v>1066</v>
      </c>
      <c r="D51" s="18" t="s">
        <v>1067</v>
      </c>
      <c r="E51" s="44" t="s">
        <v>1065</v>
      </c>
      <c r="F51" s="45" t="s">
        <v>559</v>
      </c>
      <c r="G51" s="45" t="s">
        <v>559</v>
      </c>
      <c r="H51" s="144"/>
      <c r="I51" s="20">
        <f t="shared" si="0"/>
        <v>2401938</v>
      </c>
      <c r="J51" s="21" t="s">
        <v>68</v>
      </c>
      <c r="K51" s="22">
        <f>VLOOKUP($J51,Sheet1!$A$2:$B$95,2,FALSE)</f>
        <v>233200</v>
      </c>
      <c r="L51" s="23" t="s">
        <v>84</v>
      </c>
      <c r="M51" s="22">
        <f>VLOOKUP($L51,Sheet1!$A$2:$B$95,2,FALSE)</f>
        <v>1188000</v>
      </c>
      <c r="N51" s="24" t="s">
        <v>101</v>
      </c>
      <c r="O51" s="25">
        <f>VLOOKUP($N51,Sheet1!$A$2:$B$95,2,FALSE)</f>
        <v>396000</v>
      </c>
      <c r="P51" s="24" t="s">
        <v>132</v>
      </c>
      <c r="Q51" s="25">
        <f>VLOOKUP($P51,Sheet1!$A$2:$B$95,2,FALSE)</f>
        <v>78100</v>
      </c>
      <c r="R51" s="48" t="s">
        <v>41</v>
      </c>
      <c r="S51" s="27">
        <f>VLOOKUP($R51,Sheet1!$A$2:$B$95,2,FALSE)</f>
        <v>68200</v>
      </c>
      <c r="T51" s="26" t="s">
        <v>56</v>
      </c>
      <c r="U51" s="27">
        <f>VLOOKUP($T51,Sheet1!$A$2:$B$95,2,FALSE)</f>
        <v>40700</v>
      </c>
      <c r="V51" s="26" t="s">
        <v>148</v>
      </c>
      <c r="W51" s="27">
        <f>VLOOKUP($V51,Sheet1!$A$2:$B$95,2,FALSE)</f>
        <v>40700</v>
      </c>
      <c r="X51" s="37" t="s">
        <v>76</v>
      </c>
      <c r="Y51" s="29">
        <f>VLOOKUP($X51,Sheet1!$A$2:$B$95,2,FALSE)</f>
        <v>0</v>
      </c>
      <c r="Z51" s="30" t="s">
        <v>85</v>
      </c>
      <c r="AA51" s="29">
        <f>VLOOKUP($Z51,Sheet1!$A$2:$B$95,2,FALSE)</f>
        <v>105600</v>
      </c>
      <c r="AB51" s="28" t="s">
        <v>44</v>
      </c>
      <c r="AC51" s="29">
        <f>VLOOKUP($AB51,Sheet1!$A$2:$B$95,2,FALSE)</f>
        <v>52938</v>
      </c>
      <c r="AD51" s="31" t="s">
        <v>48</v>
      </c>
      <c r="AE51" s="32">
        <f>VLOOKUP($AD51,Sheet1!$A$2:$B$95,2,FALSE)</f>
        <v>148500</v>
      </c>
      <c r="AF51" s="39" t="s">
        <v>143</v>
      </c>
      <c r="AG51" s="32">
        <f>VLOOKUP($AF51,Sheet1!$A$2:$B$95,2,FALSE)</f>
        <v>0</v>
      </c>
      <c r="AH51" s="34" t="s">
        <v>49</v>
      </c>
      <c r="AI51" s="35">
        <f>VLOOKUP($AH51,Sheet1!$A$2:$B$95,2,FALSE)</f>
        <v>0</v>
      </c>
      <c r="AJ51" s="172" t="s">
        <v>50</v>
      </c>
      <c r="AK51" s="35">
        <f>VLOOKUP($AJ51,Sheet1!$A$2:$B$95,2,FALSE)</f>
        <v>50000</v>
      </c>
    </row>
    <row r="52" spans="1:37">
      <c r="A52" s="157">
        <v>139</v>
      </c>
      <c r="B52" s="181">
        <v>51</v>
      </c>
      <c r="C52" s="177" t="s">
        <v>1047</v>
      </c>
      <c r="D52" s="18" t="s">
        <v>1046</v>
      </c>
      <c r="E52" s="44" t="s">
        <v>1048</v>
      </c>
      <c r="F52" s="45" t="s">
        <v>164</v>
      </c>
      <c r="G52" s="45" t="s">
        <v>165</v>
      </c>
      <c r="H52" s="144"/>
      <c r="I52" s="20">
        <f t="shared" si="0"/>
        <v>2387088</v>
      </c>
      <c r="J52" s="21" t="s">
        <v>38</v>
      </c>
      <c r="K52" s="22">
        <f>VLOOKUP($J52,Sheet1!$A$2:$B$95,2,FALSE)</f>
        <v>354750</v>
      </c>
      <c r="L52" s="23" t="s">
        <v>53</v>
      </c>
      <c r="M52" s="22">
        <f>VLOOKUP($L52,Sheet1!$A$2:$B$95,2,FALSE)</f>
        <v>233200</v>
      </c>
      <c r="N52" s="24" t="s">
        <v>101</v>
      </c>
      <c r="O52" s="25">
        <f>VLOOKUP($N52,Sheet1!$A$2:$B$95,2,FALSE)</f>
        <v>396000</v>
      </c>
      <c r="P52" s="24" t="s">
        <v>122</v>
      </c>
      <c r="Q52" s="25">
        <f>VLOOKUP($P52,Sheet1!$A$2:$B$95,2,FALSE)</f>
        <v>484000</v>
      </c>
      <c r="R52" s="48" t="s">
        <v>180</v>
      </c>
      <c r="S52" s="27">
        <f>VLOOKUP($R52,Sheet1!$A$2:$B$95,2,FALSE)</f>
        <v>0</v>
      </c>
      <c r="T52" s="26" t="s">
        <v>55</v>
      </c>
      <c r="U52" s="27">
        <f>VLOOKUP($T52,Sheet1!$A$2:$B$95,2,FALSE)</f>
        <v>105600</v>
      </c>
      <c r="V52" s="26" t="s">
        <v>43</v>
      </c>
      <c r="W52" s="27">
        <f>VLOOKUP($V52,Sheet1!$A$2:$B$95,2,FALSE)</f>
        <v>78100</v>
      </c>
      <c r="X52" s="37" t="s">
        <v>76</v>
      </c>
      <c r="Y52" s="29">
        <f>VLOOKUP($X52,Sheet1!$A$2:$B$95,2,FALSE)</f>
        <v>0</v>
      </c>
      <c r="Z52" s="30" t="s">
        <v>44</v>
      </c>
      <c r="AA52" s="29">
        <f>VLOOKUP($Z52,Sheet1!$A$2:$B$95,2,FALSE)</f>
        <v>52938</v>
      </c>
      <c r="AB52" s="28" t="s">
        <v>108</v>
      </c>
      <c r="AC52" s="29">
        <f>VLOOKUP($AB52,Sheet1!$A$2:$B$95,2,FALSE)</f>
        <v>484000</v>
      </c>
      <c r="AD52" s="31" t="s">
        <v>47</v>
      </c>
      <c r="AE52" s="32">
        <f>VLOOKUP($AD52,Sheet1!$A$2:$B$95,2,FALSE)</f>
        <v>0</v>
      </c>
      <c r="AF52" s="39" t="s">
        <v>48</v>
      </c>
      <c r="AG52" s="32">
        <f>VLOOKUP($AF52,Sheet1!$A$2:$B$95,2,FALSE)</f>
        <v>148500</v>
      </c>
      <c r="AH52" s="34" t="s">
        <v>49</v>
      </c>
      <c r="AI52" s="35">
        <f>VLOOKUP($AH52,Sheet1!$A$2:$B$95,2,FALSE)</f>
        <v>0</v>
      </c>
      <c r="AJ52" s="172" t="s">
        <v>50</v>
      </c>
      <c r="AK52" s="35">
        <f>VLOOKUP($AJ52,Sheet1!$A$2:$B$95,2,FALSE)</f>
        <v>50000</v>
      </c>
    </row>
    <row r="53" spans="1:37">
      <c r="A53" s="157">
        <v>247</v>
      </c>
      <c r="B53" s="181">
        <v>52</v>
      </c>
      <c r="C53" s="177" t="s">
        <v>246</v>
      </c>
      <c r="D53" s="18" t="s">
        <v>247</v>
      </c>
      <c r="E53" s="44" t="s">
        <v>245</v>
      </c>
      <c r="F53" s="19" t="s">
        <v>164</v>
      </c>
      <c r="G53" s="19" t="s">
        <v>165</v>
      </c>
      <c r="H53" s="141"/>
      <c r="I53" s="20">
        <f t="shared" si="0"/>
        <v>2377600</v>
      </c>
      <c r="J53" s="21" t="s">
        <v>84</v>
      </c>
      <c r="K53" s="22">
        <f>VLOOKUP($J53,Sheet1!$A$2:$B$95,2,FALSE)</f>
        <v>1188000</v>
      </c>
      <c r="L53" s="23" t="s">
        <v>75</v>
      </c>
      <c r="M53" s="22">
        <f>VLOOKUP($L53,Sheet1!$A$2:$B$95,2,FALSE)</f>
        <v>233200</v>
      </c>
      <c r="N53" s="24" t="s">
        <v>39</v>
      </c>
      <c r="O53" s="25">
        <f>VLOOKUP($N53,Sheet1!$A$2:$B$95,2,FALSE)</f>
        <v>78100</v>
      </c>
      <c r="P53" s="24" t="s">
        <v>134</v>
      </c>
      <c r="Q53" s="25">
        <f>VLOOKUP($P53,Sheet1!$A$2:$B$95,2,FALSE)</f>
        <v>148500</v>
      </c>
      <c r="R53" s="26" t="s">
        <v>152</v>
      </c>
      <c r="S53" s="27">
        <f>VLOOKUP($R53,Sheet1!$A$2:$B$95,2,FALSE)</f>
        <v>233200</v>
      </c>
      <c r="T53" s="26" t="s">
        <v>56</v>
      </c>
      <c r="U53" s="27">
        <f>VLOOKUP($T53,Sheet1!$A$2:$B$95,2,FALSE)</f>
        <v>40700</v>
      </c>
      <c r="V53" s="26" t="s">
        <v>55</v>
      </c>
      <c r="W53" s="27">
        <f>VLOOKUP($V53,Sheet1!$A$2:$B$95,2,FALSE)</f>
        <v>105600</v>
      </c>
      <c r="X53" s="28" t="s">
        <v>85</v>
      </c>
      <c r="Y53" s="29">
        <f>VLOOKUP($X53,Sheet1!$A$2:$B$95,2,FALSE)</f>
        <v>105600</v>
      </c>
      <c r="Z53" s="30" t="s">
        <v>72</v>
      </c>
      <c r="AA53" s="29">
        <f>VLOOKUP($Z53,Sheet1!$A$2:$B$95,2,FALSE)</f>
        <v>46200</v>
      </c>
      <c r="AB53" s="30" t="s">
        <v>69</v>
      </c>
      <c r="AC53" s="29">
        <f>VLOOKUP($AB53,Sheet1!$A$2:$B$95,2,FALSE)</f>
        <v>0</v>
      </c>
      <c r="AD53" s="31" t="s">
        <v>48</v>
      </c>
      <c r="AE53" s="32">
        <f>VLOOKUP($AD53,Sheet1!$A$2:$B$95,2,FALSE)</f>
        <v>148500</v>
      </c>
      <c r="AF53" s="33" t="s">
        <v>143</v>
      </c>
      <c r="AG53" s="32">
        <f>VLOOKUP($AF53,Sheet1!$A$2:$B$95,2,FALSE)</f>
        <v>0</v>
      </c>
      <c r="AH53" s="34" t="s">
        <v>58</v>
      </c>
      <c r="AI53" s="35">
        <f>VLOOKUP($AH53,Sheet1!$A$2:$B$95,2,FALSE)</f>
        <v>0</v>
      </c>
      <c r="AJ53" s="172" t="s">
        <v>50</v>
      </c>
      <c r="AK53" s="35">
        <f>VLOOKUP($AJ53,Sheet1!$A$2:$B$95,2,FALSE)</f>
        <v>50000</v>
      </c>
    </row>
    <row r="54" spans="1:37">
      <c r="A54" s="157">
        <v>182</v>
      </c>
      <c r="B54" s="181">
        <v>53</v>
      </c>
      <c r="C54" s="177" t="s">
        <v>417</v>
      </c>
      <c r="D54" s="18" t="s">
        <v>414</v>
      </c>
      <c r="E54" s="44" t="s">
        <v>421</v>
      </c>
      <c r="F54" s="19" t="s">
        <v>164</v>
      </c>
      <c r="G54" s="19" t="s">
        <v>165</v>
      </c>
      <c r="H54" s="141"/>
      <c r="I54" s="20">
        <f t="shared" si="0"/>
        <v>2362250</v>
      </c>
      <c r="J54" s="21" t="s">
        <v>84</v>
      </c>
      <c r="K54" s="22">
        <f>VLOOKUP($J54,Sheet1!$A$2:$B$95,2,FALSE)</f>
        <v>1188000</v>
      </c>
      <c r="L54" s="23" t="s">
        <v>38</v>
      </c>
      <c r="M54" s="22">
        <f>VLOOKUP($L54,Sheet1!$A$2:$B$95,2,FALSE)</f>
        <v>354750</v>
      </c>
      <c r="N54" s="24" t="s">
        <v>126</v>
      </c>
      <c r="O54" s="25">
        <f>VLOOKUP($N54,Sheet1!$A$2:$B$95,2,FALSE)</f>
        <v>0</v>
      </c>
      <c r="P54" s="24" t="s">
        <v>128</v>
      </c>
      <c r="Q54" s="25">
        <f>VLOOKUP($P54,Sheet1!$A$2:$B$95,2,FALSE)</f>
        <v>46200</v>
      </c>
      <c r="R54" s="26" t="s">
        <v>55</v>
      </c>
      <c r="S54" s="27">
        <f>VLOOKUP($R54,Sheet1!$A$2:$B$95,2,FALSE)</f>
        <v>105600</v>
      </c>
      <c r="T54" s="26" t="s">
        <v>154</v>
      </c>
      <c r="U54" s="27">
        <f>VLOOKUP($T54,Sheet1!$A$2:$B$95,2,FALSE)</f>
        <v>0</v>
      </c>
      <c r="V54" s="26" t="s">
        <v>43</v>
      </c>
      <c r="W54" s="27">
        <f>VLOOKUP($V54,Sheet1!$A$2:$B$95,2,FALSE)</f>
        <v>78100</v>
      </c>
      <c r="X54" s="28" t="s">
        <v>108</v>
      </c>
      <c r="Y54" s="29">
        <f>VLOOKUP($X54,Sheet1!$A$2:$B$95,2,FALSE)</f>
        <v>484000</v>
      </c>
      <c r="Z54" s="30" t="s">
        <v>85</v>
      </c>
      <c r="AA54" s="29">
        <f>VLOOKUP($Z54,Sheet1!$A$2:$B$95,2,FALSE)</f>
        <v>105600</v>
      </c>
      <c r="AB54" s="30" t="s">
        <v>69</v>
      </c>
      <c r="AC54" s="29">
        <f>VLOOKUP($AB54,Sheet1!$A$2:$B$95,2,FALSE)</f>
        <v>0</v>
      </c>
      <c r="AD54" s="31" t="s">
        <v>133</v>
      </c>
      <c r="AE54" s="32">
        <f>VLOOKUP($AD54,Sheet1!$A$2:$B$95,2,FALSE)</f>
        <v>0</v>
      </c>
      <c r="AF54" s="33" t="s">
        <v>143</v>
      </c>
      <c r="AG54" s="32">
        <f>VLOOKUP($AF54,Sheet1!$A$2:$B$95,2,FALSE)</f>
        <v>0</v>
      </c>
      <c r="AH54" s="34" t="s">
        <v>49</v>
      </c>
      <c r="AI54" s="35">
        <f>VLOOKUP($AH54,Sheet1!$A$2:$B$95,2,FALSE)</f>
        <v>0</v>
      </c>
      <c r="AJ54" s="172" t="s">
        <v>58</v>
      </c>
      <c r="AK54" s="35">
        <f>VLOOKUP($AJ54,Sheet1!$A$2:$B$95,2,FALSE)</f>
        <v>0</v>
      </c>
    </row>
    <row r="55" spans="1:37">
      <c r="A55" s="157">
        <v>423</v>
      </c>
      <c r="B55" s="181">
        <v>54</v>
      </c>
      <c r="C55" s="177" t="s">
        <v>1098</v>
      </c>
      <c r="D55" s="18" t="s">
        <v>1096</v>
      </c>
      <c r="E55" s="44" t="s">
        <v>1097</v>
      </c>
      <c r="F55" s="19" t="s">
        <v>1095</v>
      </c>
      <c r="G55" s="19" t="s">
        <v>1022</v>
      </c>
      <c r="H55" s="141"/>
      <c r="I55" s="20">
        <f t="shared" si="0"/>
        <v>2352300</v>
      </c>
      <c r="J55" s="21" t="s">
        <v>84</v>
      </c>
      <c r="K55" s="22">
        <f>VLOOKUP($J55,Sheet1!$A$2:$B$95,2,FALSE)</f>
        <v>1188000</v>
      </c>
      <c r="L55" s="23" t="s">
        <v>53</v>
      </c>
      <c r="M55" s="22">
        <f>VLOOKUP($L55,Sheet1!$A$2:$B$95,2,FALSE)</f>
        <v>233200</v>
      </c>
      <c r="N55" s="24" t="s">
        <v>101</v>
      </c>
      <c r="O55" s="25">
        <f>VLOOKUP($N55,Sheet1!$A$2:$B$95,2,FALSE)</f>
        <v>396000</v>
      </c>
      <c r="P55" s="46" t="s">
        <v>136</v>
      </c>
      <c r="Q55" s="25">
        <f>VLOOKUP($P55,Sheet1!$A$2:$B$95,2,FALSE)</f>
        <v>148500</v>
      </c>
      <c r="R55" s="26" t="s">
        <v>41</v>
      </c>
      <c r="S55" s="27">
        <f>VLOOKUP($R55,Sheet1!$A$2:$B$95,2,FALSE)</f>
        <v>68200</v>
      </c>
      <c r="T55" s="26" t="s">
        <v>156</v>
      </c>
      <c r="U55" s="27">
        <f>VLOOKUP($T55,Sheet1!$A$2:$B$95,2,FALSE)</f>
        <v>0</v>
      </c>
      <c r="V55" s="42" t="s">
        <v>180</v>
      </c>
      <c r="W55" s="27">
        <f>VLOOKUP($V55,Sheet1!$A$2:$B$95,2,FALSE)</f>
        <v>0</v>
      </c>
      <c r="X55" s="28" t="s">
        <v>72</v>
      </c>
      <c r="Y55" s="29">
        <f>VLOOKUP($X55,Sheet1!$A$2:$B$95,2,FALSE)</f>
        <v>46200</v>
      </c>
      <c r="Z55" s="28" t="s">
        <v>113</v>
      </c>
      <c r="AA55" s="29">
        <f>VLOOKUP($Z55,Sheet1!$A$2:$B$95,2,FALSE)</f>
        <v>33000</v>
      </c>
      <c r="AB55" s="28" t="s">
        <v>127</v>
      </c>
      <c r="AC55" s="29">
        <f>VLOOKUP($AB55,Sheet1!$A$2:$B$95,2,FALSE)</f>
        <v>40700</v>
      </c>
      <c r="AD55" s="31" t="s">
        <v>48</v>
      </c>
      <c r="AE55" s="32">
        <f>VLOOKUP($AD55,Sheet1!$A$2:$B$95,2,FALSE)</f>
        <v>148500</v>
      </c>
      <c r="AF55" s="39" t="s">
        <v>133</v>
      </c>
      <c r="AG55" s="32">
        <f>VLOOKUP($AF55,Sheet1!$A$2:$B$95,2,FALSE)</f>
        <v>0</v>
      </c>
      <c r="AH55" s="38" t="s">
        <v>58</v>
      </c>
      <c r="AI55" s="35">
        <f>VLOOKUP($AH55,Sheet1!$A$2:$B$95,2,FALSE)</f>
        <v>0</v>
      </c>
      <c r="AJ55" s="172" t="s">
        <v>50</v>
      </c>
      <c r="AK55" s="35">
        <f>VLOOKUP($AJ55,Sheet1!$A$2:$B$95,2,FALSE)</f>
        <v>50000</v>
      </c>
    </row>
    <row r="56" spans="1:37">
      <c r="A56" s="157">
        <v>116</v>
      </c>
      <c r="B56" s="181">
        <v>55</v>
      </c>
      <c r="C56" s="177" t="s">
        <v>1051</v>
      </c>
      <c r="D56" s="18" t="s">
        <v>1054</v>
      </c>
      <c r="E56" s="44" t="s">
        <v>1052</v>
      </c>
      <c r="F56" s="45" t="s">
        <v>164</v>
      </c>
      <c r="G56" s="45" t="s">
        <v>165</v>
      </c>
      <c r="H56" s="144"/>
      <c r="I56" s="20">
        <f t="shared" si="0"/>
        <v>2351800</v>
      </c>
      <c r="J56" s="21" t="s">
        <v>53</v>
      </c>
      <c r="K56" s="22">
        <f>VLOOKUP($J56,Sheet1!$A$2:$B$95,2,FALSE)</f>
        <v>233200</v>
      </c>
      <c r="L56" s="23" t="s">
        <v>84</v>
      </c>
      <c r="M56" s="22">
        <f>VLOOKUP($L56,Sheet1!$A$2:$B$95,2,FALSE)</f>
        <v>1188000</v>
      </c>
      <c r="N56" s="24" t="s">
        <v>101</v>
      </c>
      <c r="O56" s="25">
        <f>VLOOKUP($N56,Sheet1!$A$2:$B$95,2,FALSE)</f>
        <v>396000</v>
      </c>
      <c r="P56" s="24" t="s">
        <v>132</v>
      </c>
      <c r="Q56" s="25">
        <f>VLOOKUP($P56,Sheet1!$A$2:$B$95,2,FALSE)</f>
        <v>78100</v>
      </c>
      <c r="R56" s="48" t="s">
        <v>41</v>
      </c>
      <c r="S56" s="27">
        <f>VLOOKUP($R56,Sheet1!$A$2:$B$95,2,FALSE)</f>
        <v>68200</v>
      </c>
      <c r="T56" s="26" t="s">
        <v>42</v>
      </c>
      <c r="U56" s="27">
        <f>VLOOKUP($T56,Sheet1!$A$2:$B$95,2,FALSE)</f>
        <v>28600</v>
      </c>
      <c r="V56" s="26" t="s">
        <v>55</v>
      </c>
      <c r="W56" s="27">
        <f>VLOOKUP($V56,Sheet1!$A$2:$B$95,2,FALSE)</f>
        <v>105600</v>
      </c>
      <c r="X56" s="37" t="s">
        <v>85</v>
      </c>
      <c r="Y56" s="29">
        <f>VLOOKUP($X56,Sheet1!$A$2:$B$95,2,FALSE)</f>
        <v>105600</v>
      </c>
      <c r="Z56" s="30" t="s">
        <v>45</v>
      </c>
      <c r="AA56" s="29">
        <f>VLOOKUP($Z56,Sheet1!$A$2:$B$95,2,FALSE)</f>
        <v>0</v>
      </c>
      <c r="AB56" s="28" t="s">
        <v>69</v>
      </c>
      <c r="AC56" s="29">
        <f>VLOOKUP($AB56,Sheet1!$A$2:$B$95,2,FALSE)</f>
        <v>0</v>
      </c>
      <c r="AD56" s="31" t="s">
        <v>48</v>
      </c>
      <c r="AE56" s="32">
        <f>VLOOKUP($AD56,Sheet1!$A$2:$B$95,2,FALSE)</f>
        <v>148500</v>
      </c>
      <c r="AF56" s="39" t="s">
        <v>133</v>
      </c>
      <c r="AG56" s="32">
        <f>VLOOKUP($AF56,Sheet1!$A$2:$B$95,2,FALSE)</f>
        <v>0</v>
      </c>
      <c r="AH56" s="34" t="s">
        <v>49</v>
      </c>
      <c r="AI56" s="35">
        <f>VLOOKUP($AH56,Sheet1!$A$2:$B$95,2,FALSE)</f>
        <v>0</v>
      </c>
      <c r="AJ56" s="172" t="s">
        <v>151</v>
      </c>
      <c r="AK56" s="35">
        <f>VLOOKUP($AJ56,Sheet1!$A$2:$B$95,2,FALSE)</f>
        <v>0</v>
      </c>
    </row>
    <row r="57" spans="1:37">
      <c r="A57" s="157">
        <v>293</v>
      </c>
      <c r="B57" s="181">
        <v>56</v>
      </c>
      <c r="C57" s="177" t="s">
        <v>561</v>
      </c>
      <c r="D57" s="18" t="s">
        <v>560</v>
      </c>
      <c r="E57" s="44" t="s">
        <v>564</v>
      </c>
      <c r="F57" s="19" t="s">
        <v>164</v>
      </c>
      <c r="G57" s="19" t="s">
        <v>165</v>
      </c>
      <c r="H57" s="141"/>
      <c r="I57" s="20">
        <f t="shared" si="0"/>
        <v>2347350</v>
      </c>
      <c r="J57" s="21" t="s">
        <v>84</v>
      </c>
      <c r="K57" s="22">
        <f>VLOOKUP($J57,Sheet1!$A$2:$B$95,2,FALSE)</f>
        <v>1188000</v>
      </c>
      <c r="L57" s="23" t="s">
        <v>75</v>
      </c>
      <c r="M57" s="22">
        <f>VLOOKUP($L57,Sheet1!$A$2:$B$95,2,FALSE)</f>
        <v>233200</v>
      </c>
      <c r="N57" s="24" t="s">
        <v>132</v>
      </c>
      <c r="O57" s="25">
        <f>VLOOKUP($N57,Sheet1!$A$2:$B$95,2,FALSE)</f>
        <v>78100</v>
      </c>
      <c r="P57" s="24" t="s">
        <v>103</v>
      </c>
      <c r="Q57" s="25">
        <f>VLOOKUP($P57,Sheet1!$A$2:$B$95,2,FALSE)</f>
        <v>62150</v>
      </c>
      <c r="R57" s="26" t="s">
        <v>41</v>
      </c>
      <c r="S57" s="27">
        <f>VLOOKUP($R57,Sheet1!$A$2:$B$95,2,FALSE)</f>
        <v>68200</v>
      </c>
      <c r="T57" s="26" t="s">
        <v>180</v>
      </c>
      <c r="U57" s="27">
        <f>VLOOKUP($T57,Sheet1!$A$2:$B$95,2,FALSE)</f>
        <v>0</v>
      </c>
      <c r="V57" s="26" t="s">
        <v>43</v>
      </c>
      <c r="W57" s="27">
        <f>VLOOKUP($V57,Sheet1!$A$2:$B$95,2,FALSE)</f>
        <v>78100</v>
      </c>
      <c r="X57" s="28" t="s">
        <v>85</v>
      </c>
      <c r="Y57" s="29">
        <f>VLOOKUP($X57,Sheet1!$A$2:$B$95,2,FALSE)</f>
        <v>105600</v>
      </c>
      <c r="Z57" s="30" t="s">
        <v>119</v>
      </c>
      <c r="AA57" s="29">
        <f>VLOOKUP($Z57,Sheet1!$A$2:$B$95,2,FALSE)</f>
        <v>0</v>
      </c>
      <c r="AB57" s="30" t="s">
        <v>108</v>
      </c>
      <c r="AC57" s="29">
        <f>VLOOKUP($AB57,Sheet1!$A$2:$B$95,2,FALSE)</f>
        <v>484000</v>
      </c>
      <c r="AD57" s="31" t="s">
        <v>47</v>
      </c>
      <c r="AE57" s="32">
        <f>VLOOKUP($AD57,Sheet1!$A$2:$B$95,2,FALSE)</f>
        <v>0</v>
      </c>
      <c r="AF57" s="33" t="s">
        <v>143</v>
      </c>
      <c r="AG57" s="32">
        <f>VLOOKUP($AF57,Sheet1!$A$2:$B$95,2,FALSE)</f>
        <v>0</v>
      </c>
      <c r="AH57" s="34" t="s">
        <v>49</v>
      </c>
      <c r="AI57" s="35">
        <f>VLOOKUP($AH57,Sheet1!$A$2:$B$95,2,FALSE)</f>
        <v>0</v>
      </c>
      <c r="AJ57" s="172" t="s">
        <v>50</v>
      </c>
      <c r="AK57" s="35">
        <f>VLOOKUP($AJ57,Sheet1!$A$2:$B$95,2,FALSE)</f>
        <v>50000</v>
      </c>
    </row>
    <row r="58" spans="1:37">
      <c r="A58" s="157">
        <v>172</v>
      </c>
      <c r="B58" s="181">
        <v>57</v>
      </c>
      <c r="C58" s="177" t="s">
        <v>856</v>
      </c>
      <c r="D58" s="18"/>
      <c r="E58" s="44" t="s">
        <v>559</v>
      </c>
      <c r="F58" s="19" t="s">
        <v>559</v>
      </c>
      <c r="G58" s="19" t="s">
        <v>559</v>
      </c>
      <c r="H58" s="141"/>
      <c r="I58" s="20">
        <f t="shared" si="0"/>
        <v>2334600</v>
      </c>
      <c r="J58" s="21" t="s">
        <v>75</v>
      </c>
      <c r="K58" s="22">
        <f>VLOOKUP($J58,Sheet1!$A$2:$B$95,2,FALSE)</f>
        <v>233200</v>
      </c>
      <c r="L58" s="23" t="s">
        <v>53</v>
      </c>
      <c r="M58" s="22">
        <f>VLOOKUP($L58,Sheet1!$A$2:$B$95,2,FALSE)</f>
        <v>233200</v>
      </c>
      <c r="N58" s="24" t="s">
        <v>130</v>
      </c>
      <c r="O58" s="25">
        <f>VLOOKUP($N58,Sheet1!$A$2:$B$95,2,FALSE)</f>
        <v>748000</v>
      </c>
      <c r="P58" s="24" t="s">
        <v>103</v>
      </c>
      <c r="Q58" s="25">
        <f>VLOOKUP($P58,Sheet1!$A$2:$B$95,2,FALSE)</f>
        <v>62150</v>
      </c>
      <c r="R58" s="26" t="s">
        <v>152</v>
      </c>
      <c r="S58" s="27">
        <f>VLOOKUP($R58,Sheet1!$A$2:$B$95,2,FALSE)</f>
        <v>233200</v>
      </c>
      <c r="T58" s="26" t="s">
        <v>159</v>
      </c>
      <c r="U58" s="27">
        <f>VLOOKUP($T58,Sheet1!$A$2:$B$95,2,FALSE)</f>
        <v>181500</v>
      </c>
      <c r="V58" s="26" t="s">
        <v>140</v>
      </c>
      <c r="W58" s="27">
        <f>VLOOKUP($V58,Sheet1!$A$2:$B$95,2,FALSE)</f>
        <v>354750</v>
      </c>
      <c r="X58" s="28" t="s">
        <v>119</v>
      </c>
      <c r="Y58" s="29">
        <f>VLOOKUP($X58,Sheet1!$A$2:$B$95,2,FALSE)</f>
        <v>0</v>
      </c>
      <c r="Z58" s="30" t="s">
        <v>82</v>
      </c>
      <c r="AA58" s="29">
        <f>VLOOKUP($Z58,Sheet1!$A$2:$B$95,2,FALSE)</f>
        <v>33000</v>
      </c>
      <c r="AB58" s="30" t="s">
        <v>85</v>
      </c>
      <c r="AC58" s="29">
        <f>VLOOKUP($AB58,Sheet1!$A$2:$B$95,2,FALSE)</f>
        <v>105600</v>
      </c>
      <c r="AD58" s="31" t="s">
        <v>47</v>
      </c>
      <c r="AE58" s="32">
        <f>VLOOKUP($AD58,Sheet1!$A$2:$B$95,2,FALSE)</f>
        <v>0</v>
      </c>
      <c r="AF58" s="33" t="s">
        <v>133</v>
      </c>
      <c r="AG58" s="32">
        <f>VLOOKUP($AF58,Sheet1!$A$2:$B$95,2,FALSE)</f>
        <v>0</v>
      </c>
      <c r="AH58" s="34" t="s">
        <v>153</v>
      </c>
      <c r="AI58" s="35">
        <f>VLOOKUP($AH58,Sheet1!$A$2:$B$95,2,FALSE)</f>
        <v>100000</v>
      </c>
      <c r="AJ58" s="172" t="s">
        <v>50</v>
      </c>
      <c r="AK58" s="35">
        <f>VLOOKUP($AJ58,Sheet1!$A$2:$B$95,2,FALSE)</f>
        <v>50000</v>
      </c>
    </row>
    <row r="59" spans="1:37">
      <c r="A59" s="157">
        <v>64</v>
      </c>
      <c r="B59" s="181">
        <v>58</v>
      </c>
      <c r="C59" s="177" t="s">
        <v>574</v>
      </c>
      <c r="D59" s="18" t="s">
        <v>571</v>
      </c>
      <c r="E59" s="44" t="s">
        <v>570</v>
      </c>
      <c r="F59" s="19" t="s">
        <v>164</v>
      </c>
      <c r="G59" s="19" t="s">
        <v>165</v>
      </c>
      <c r="H59" s="141"/>
      <c r="I59" s="20">
        <f t="shared" si="0"/>
        <v>2312700</v>
      </c>
      <c r="J59" s="21" t="s">
        <v>53</v>
      </c>
      <c r="K59" s="22">
        <f>VLOOKUP($J59,Sheet1!$A$2:$B$95,2,FALSE)</f>
        <v>233200</v>
      </c>
      <c r="L59" s="23" t="s">
        <v>68</v>
      </c>
      <c r="M59" s="22">
        <f>VLOOKUP($L59,Sheet1!$A$2:$B$95,2,FALSE)</f>
        <v>233200</v>
      </c>
      <c r="N59" s="24" t="s">
        <v>101</v>
      </c>
      <c r="O59" s="25">
        <f>VLOOKUP($N59,Sheet1!$A$2:$B$95,2,FALSE)</f>
        <v>396000</v>
      </c>
      <c r="P59" s="24" t="s">
        <v>130</v>
      </c>
      <c r="Q59" s="25">
        <f>VLOOKUP($P59,Sheet1!$A$2:$B$95,2,FALSE)</f>
        <v>748000</v>
      </c>
      <c r="R59" s="26" t="s">
        <v>152</v>
      </c>
      <c r="S59" s="27">
        <f>VLOOKUP($R59,Sheet1!$A$2:$B$95,2,FALSE)</f>
        <v>233200</v>
      </c>
      <c r="T59" s="26" t="s">
        <v>56</v>
      </c>
      <c r="U59" s="27">
        <f>VLOOKUP($T59,Sheet1!$A$2:$B$95,2,FALSE)</f>
        <v>40700</v>
      </c>
      <c r="V59" s="26" t="s">
        <v>43</v>
      </c>
      <c r="W59" s="27">
        <f>VLOOKUP($V59,Sheet1!$A$2:$B$95,2,FALSE)</f>
        <v>78100</v>
      </c>
      <c r="X59" s="28" t="s">
        <v>85</v>
      </c>
      <c r="Y59" s="29">
        <f>VLOOKUP($X59,Sheet1!$A$2:$B$95,2,FALSE)</f>
        <v>105600</v>
      </c>
      <c r="Z59" s="30" t="s">
        <v>57</v>
      </c>
      <c r="AA59" s="29">
        <f>VLOOKUP($Z59,Sheet1!$A$2:$B$95,2,FALSE)</f>
        <v>0</v>
      </c>
      <c r="AB59" s="30" t="s">
        <v>72</v>
      </c>
      <c r="AC59" s="29">
        <f>VLOOKUP($AB59,Sheet1!$A$2:$B$95,2,FALSE)</f>
        <v>46200</v>
      </c>
      <c r="AD59" s="31" t="s">
        <v>47</v>
      </c>
      <c r="AE59" s="32">
        <f>VLOOKUP($AD59,Sheet1!$A$2:$B$95,2,FALSE)</f>
        <v>0</v>
      </c>
      <c r="AF59" s="33" t="s">
        <v>48</v>
      </c>
      <c r="AG59" s="32">
        <f>VLOOKUP($AF59,Sheet1!$A$2:$B$95,2,FALSE)</f>
        <v>148500</v>
      </c>
      <c r="AH59" s="34" t="s">
        <v>58</v>
      </c>
      <c r="AI59" s="35">
        <f>VLOOKUP($AH59,Sheet1!$A$2:$B$95,2,FALSE)</f>
        <v>0</v>
      </c>
      <c r="AJ59" s="172" t="s">
        <v>50</v>
      </c>
      <c r="AK59" s="35">
        <f>VLOOKUP($AJ59,Sheet1!$A$2:$B$95,2,FALSE)</f>
        <v>50000</v>
      </c>
    </row>
    <row r="60" spans="1:37">
      <c r="A60" s="157">
        <v>234</v>
      </c>
      <c r="B60" s="181">
        <v>59</v>
      </c>
      <c r="C60" s="177" t="s">
        <v>703</v>
      </c>
      <c r="D60" s="18" t="s">
        <v>695</v>
      </c>
      <c r="E60" s="44" t="s">
        <v>696</v>
      </c>
      <c r="F60" s="19" t="s">
        <v>164</v>
      </c>
      <c r="G60" s="19" t="s">
        <v>165</v>
      </c>
      <c r="H60" s="141"/>
      <c r="I60" s="20">
        <f t="shared" si="0"/>
        <v>2311876</v>
      </c>
      <c r="J60" s="21" t="s">
        <v>84</v>
      </c>
      <c r="K60" s="22">
        <f>VLOOKUP($J60,Sheet1!$A$2:$B$95,2,FALSE)</f>
        <v>1188000</v>
      </c>
      <c r="L60" s="23" t="s">
        <v>95</v>
      </c>
      <c r="M60" s="22">
        <f>VLOOKUP($L60,Sheet1!$A$2:$B$95,2,FALSE)</f>
        <v>0</v>
      </c>
      <c r="N60" s="24" t="s">
        <v>132</v>
      </c>
      <c r="O60" s="25">
        <f>VLOOKUP($N60,Sheet1!$A$2:$B$95,2,FALSE)</f>
        <v>78100</v>
      </c>
      <c r="P60" s="24" t="s">
        <v>40</v>
      </c>
      <c r="Q60" s="25">
        <f>VLOOKUP($P60,Sheet1!$A$2:$B$95,2,FALSE)</f>
        <v>52938</v>
      </c>
      <c r="R60" s="26" t="s">
        <v>55</v>
      </c>
      <c r="S60" s="27">
        <f>VLOOKUP($R60,Sheet1!$A$2:$B$95,2,FALSE)</f>
        <v>105600</v>
      </c>
      <c r="T60" s="26" t="s">
        <v>56</v>
      </c>
      <c r="U60" s="27">
        <f>VLOOKUP($T60,Sheet1!$A$2:$B$95,2,FALSE)</f>
        <v>40700</v>
      </c>
      <c r="V60" s="26" t="s">
        <v>43</v>
      </c>
      <c r="W60" s="27">
        <f>VLOOKUP($V60,Sheet1!$A$2:$B$95,2,FALSE)</f>
        <v>78100</v>
      </c>
      <c r="X60" s="28" t="s">
        <v>108</v>
      </c>
      <c r="Y60" s="29">
        <f>VLOOKUP($X60,Sheet1!$A$2:$B$95,2,FALSE)</f>
        <v>484000</v>
      </c>
      <c r="Z60" s="30" t="s">
        <v>44</v>
      </c>
      <c r="AA60" s="29">
        <f>VLOOKUP($Z60,Sheet1!$A$2:$B$95,2,FALSE)</f>
        <v>52938</v>
      </c>
      <c r="AB60" s="30" t="s">
        <v>113</v>
      </c>
      <c r="AC60" s="29">
        <f>VLOOKUP($AB60,Sheet1!$A$2:$B$95,2,FALSE)</f>
        <v>33000</v>
      </c>
      <c r="AD60" s="31" t="s">
        <v>47</v>
      </c>
      <c r="AE60" s="32">
        <f>VLOOKUP($AD60,Sheet1!$A$2:$B$95,2,FALSE)</f>
        <v>0</v>
      </c>
      <c r="AF60" s="33" t="s">
        <v>48</v>
      </c>
      <c r="AG60" s="32">
        <f>VLOOKUP($AF60,Sheet1!$A$2:$B$95,2,FALSE)</f>
        <v>148500</v>
      </c>
      <c r="AH60" s="34" t="s">
        <v>49</v>
      </c>
      <c r="AI60" s="35">
        <f>VLOOKUP($AH60,Sheet1!$A$2:$B$95,2,FALSE)</f>
        <v>0</v>
      </c>
      <c r="AJ60" s="172" t="s">
        <v>50</v>
      </c>
      <c r="AK60" s="35">
        <f>VLOOKUP($AJ60,Sheet1!$A$2:$B$95,2,FALSE)</f>
        <v>50000</v>
      </c>
    </row>
    <row r="61" spans="1:37">
      <c r="A61" s="157">
        <v>394</v>
      </c>
      <c r="B61" s="181">
        <v>60</v>
      </c>
      <c r="C61" s="177" t="s">
        <v>1106</v>
      </c>
      <c r="D61" s="18" t="s">
        <v>1104</v>
      </c>
      <c r="E61" s="44" t="s">
        <v>1095</v>
      </c>
      <c r="F61" s="19" t="s">
        <v>1095</v>
      </c>
      <c r="G61" s="19" t="s">
        <v>1022</v>
      </c>
      <c r="H61" s="141"/>
      <c r="I61" s="20">
        <f t="shared" si="0"/>
        <v>2292350</v>
      </c>
      <c r="J61" s="21" t="s">
        <v>38</v>
      </c>
      <c r="K61" s="22">
        <f>VLOOKUP($J61,Sheet1!$A$2:$B$95,2,FALSE)</f>
        <v>354750</v>
      </c>
      <c r="L61" s="23" t="s">
        <v>95</v>
      </c>
      <c r="M61" s="22">
        <f>VLOOKUP($L61,Sheet1!$A$2:$B$95,2,FALSE)</f>
        <v>0</v>
      </c>
      <c r="N61" s="24" t="s">
        <v>101</v>
      </c>
      <c r="O61" s="25">
        <f>VLOOKUP($N61,Sheet1!$A$2:$B$95,2,FALSE)</f>
        <v>396000</v>
      </c>
      <c r="P61" s="46" t="s">
        <v>122</v>
      </c>
      <c r="Q61" s="25">
        <f>VLOOKUP($P61,Sheet1!$A$2:$B$95,2,FALSE)</f>
        <v>484000</v>
      </c>
      <c r="R61" s="26" t="s">
        <v>180</v>
      </c>
      <c r="S61" s="27">
        <f>VLOOKUP($R61,Sheet1!$A$2:$B$95,2,FALSE)</f>
        <v>0</v>
      </c>
      <c r="T61" s="26" t="s">
        <v>152</v>
      </c>
      <c r="U61" s="27">
        <f>VLOOKUP($T61,Sheet1!$A$2:$B$95,2,FALSE)</f>
        <v>233200</v>
      </c>
      <c r="V61" s="42" t="s">
        <v>41</v>
      </c>
      <c r="W61" s="27">
        <f>VLOOKUP($V61,Sheet1!$A$2:$B$95,2,FALSE)</f>
        <v>68200</v>
      </c>
      <c r="X61" s="28" t="s">
        <v>82</v>
      </c>
      <c r="Y61" s="29">
        <f>VLOOKUP($X61,Sheet1!$A$2:$B$95,2,FALSE)</f>
        <v>33000</v>
      </c>
      <c r="Z61" s="28" t="s">
        <v>108</v>
      </c>
      <c r="AA61" s="29">
        <f>VLOOKUP($Z61,Sheet1!$A$2:$B$95,2,FALSE)</f>
        <v>484000</v>
      </c>
      <c r="AB61" s="28" t="s">
        <v>127</v>
      </c>
      <c r="AC61" s="29">
        <f>VLOOKUP($AB61,Sheet1!$A$2:$B$95,2,FALSE)</f>
        <v>40700</v>
      </c>
      <c r="AD61" s="31" t="s">
        <v>48</v>
      </c>
      <c r="AE61" s="32">
        <f>VLOOKUP($AD61,Sheet1!$A$2:$B$95,2,FALSE)</f>
        <v>148500</v>
      </c>
      <c r="AF61" s="39" t="s">
        <v>133</v>
      </c>
      <c r="AG61" s="32">
        <f>VLOOKUP($AF61,Sheet1!$A$2:$B$95,2,FALSE)</f>
        <v>0</v>
      </c>
      <c r="AH61" s="38" t="s">
        <v>49</v>
      </c>
      <c r="AI61" s="35">
        <f>VLOOKUP($AH61,Sheet1!$A$2:$B$95,2,FALSE)</f>
        <v>0</v>
      </c>
      <c r="AJ61" s="172" t="s">
        <v>50</v>
      </c>
      <c r="AK61" s="35">
        <f>VLOOKUP($AJ61,Sheet1!$A$2:$B$95,2,FALSE)</f>
        <v>50000</v>
      </c>
    </row>
    <row r="62" spans="1:37">
      <c r="A62" s="157">
        <v>232</v>
      </c>
      <c r="B62" s="181">
        <v>61</v>
      </c>
      <c r="C62" s="177" t="s">
        <v>701</v>
      </c>
      <c r="D62" s="18" t="s">
        <v>695</v>
      </c>
      <c r="E62" s="44" t="s">
        <v>696</v>
      </c>
      <c r="F62" s="19" t="s">
        <v>164</v>
      </c>
      <c r="G62" s="19" t="s">
        <v>165</v>
      </c>
      <c r="H62" s="141"/>
      <c r="I62" s="20">
        <f t="shared" si="0"/>
        <v>2284788</v>
      </c>
      <c r="J62" s="21" t="s">
        <v>38</v>
      </c>
      <c r="K62" s="22">
        <f>VLOOKUP($J62,Sheet1!$A$2:$B$95,2,FALSE)</f>
        <v>354750</v>
      </c>
      <c r="L62" s="23" t="s">
        <v>75</v>
      </c>
      <c r="M62" s="22">
        <f>VLOOKUP($L62,Sheet1!$A$2:$B$95,2,FALSE)</f>
        <v>233200</v>
      </c>
      <c r="N62" s="24" t="s">
        <v>101</v>
      </c>
      <c r="O62" s="25">
        <f>VLOOKUP($N62,Sheet1!$A$2:$B$95,2,FALSE)</f>
        <v>396000</v>
      </c>
      <c r="P62" s="24" t="s">
        <v>134</v>
      </c>
      <c r="Q62" s="25">
        <f>VLOOKUP($P62,Sheet1!$A$2:$B$95,2,FALSE)</f>
        <v>148500</v>
      </c>
      <c r="R62" s="26" t="s">
        <v>55</v>
      </c>
      <c r="S62" s="27">
        <f>VLOOKUP($R62,Sheet1!$A$2:$B$95,2,FALSE)</f>
        <v>105600</v>
      </c>
      <c r="T62" s="26" t="s">
        <v>152</v>
      </c>
      <c r="U62" s="27">
        <f>VLOOKUP($T62,Sheet1!$A$2:$B$95,2,FALSE)</f>
        <v>233200</v>
      </c>
      <c r="V62" s="26" t="s">
        <v>43</v>
      </c>
      <c r="W62" s="27">
        <f>VLOOKUP($V62,Sheet1!$A$2:$B$95,2,FALSE)</f>
        <v>78100</v>
      </c>
      <c r="X62" s="28" t="s">
        <v>44</v>
      </c>
      <c r="Y62" s="29">
        <f>VLOOKUP($X62,Sheet1!$A$2:$B$95,2,FALSE)</f>
        <v>52938</v>
      </c>
      <c r="Z62" s="30" t="s">
        <v>119</v>
      </c>
      <c r="AA62" s="29">
        <f>VLOOKUP($Z62,Sheet1!$A$2:$B$95,2,FALSE)</f>
        <v>0</v>
      </c>
      <c r="AB62" s="30" t="s">
        <v>108</v>
      </c>
      <c r="AC62" s="29">
        <f>VLOOKUP($AB62,Sheet1!$A$2:$B$95,2,FALSE)</f>
        <v>484000</v>
      </c>
      <c r="AD62" s="31" t="s">
        <v>47</v>
      </c>
      <c r="AE62" s="32">
        <f>VLOOKUP($AD62,Sheet1!$A$2:$B$95,2,FALSE)</f>
        <v>0</v>
      </c>
      <c r="AF62" s="33" t="s">
        <v>48</v>
      </c>
      <c r="AG62" s="32">
        <f>VLOOKUP($AF62,Sheet1!$A$2:$B$95,2,FALSE)</f>
        <v>148500</v>
      </c>
      <c r="AH62" s="34" t="s">
        <v>49</v>
      </c>
      <c r="AI62" s="35">
        <f>VLOOKUP($AH62,Sheet1!$A$2:$B$95,2,FALSE)</f>
        <v>0</v>
      </c>
      <c r="AJ62" s="172" t="s">
        <v>50</v>
      </c>
      <c r="AK62" s="35">
        <f>VLOOKUP($AJ62,Sheet1!$A$2:$B$95,2,FALSE)</f>
        <v>50000</v>
      </c>
    </row>
    <row r="63" spans="1:37">
      <c r="A63" s="157">
        <v>213</v>
      </c>
      <c r="B63" s="181">
        <v>62</v>
      </c>
      <c r="C63" s="177" t="s">
        <v>514</v>
      </c>
      <c r="D63" s="18" t="s">
        <v>512</v>
      </c>
      <c r="E63" s="44" t="s">
        <v>515</v>
      </c>
      <c r="F63" s="19" t="s">
        <v>164</v>
      </c>
      <c r="G63" s="19" t="s">
        <v>165</v>
      </c>
      <c r="H63" s="141"/>
      <c r="I63" s="20">
        <f t="shared" si="0"/>
        <v>2273238</v>
      </c>
      <c r="J63" s="21" t="s">
        <v>84</v>
      </c>
      <c r="K63" s="22">
        <f>VLOOKUP($J63,Sheet1!$A$2:$B$95,2,FALSE)</f>
        <v>1188000</v>
      </c>
      <c r="L63" s="23" t="s">
        <v>53</v>
      </c>
      <c r="M63" s="22">
        <f>VLOOKUP($L63,Sheet1!$A$2:$B$95,2,FALSE)</f>
        <v>233200</v>
      </c>
      <c r="N63" s="24" t="s">
        <v>40</v>
      </c>
      <c r="O63" s="25">
        <f>VLOOKUP($N63,Sheet1!$A$2:$B$95,2,FALSE)</f>
        <v>52938</v>
      </c>
      <c r="P63" s="24" t="s">
        <v>136</v>
      </c>
      <c r="Q63" s="25">
        <f>VLOOKUP($P63,Sheet1!$A$2:$B$95,2,FALSE)</f>
        <v>148500</v>
      </c>
      <c r="R63" s="26" t="s">
        <v>146</v>
      </c>
      <c r="S63" s="27">
        <f>VLOOKUP($R63,Sheet1!$A$2:$B$95,2,FALSE)</f>
        <v>181500</v>
      </c>
      <c r="T63" s="26" t="s">
        <v>56</v>
      </c>
      <c r="U63" s="27">
        <f>VLOOKUP($T63,Sheet1!$A$2:$B$95,2,FALSE)</f>
        <v>40700</v>
      </c>
      <c r="V63" s="26" t="s">
        <v>43</v>
      </c>
      <c r="W63" s="27">
        <f>VLOOKUP($V63,Sheet1!$A$2:$B$95,2,FALSE)</f>
        <v>78100</v>
      </c>
      <c r="X63" s="28" t="s">
        <v>85</v>
      </c>
      <c r="Y63" s="29">
        <f>VLOOKUP($X63,Sheet1!$A$2:$B$95,2,FALSE)</f>
        <v>105600</v>
      </c>
      <c r="Z63" s="30" t="s">
        <v>72</v>
      </c>
      <c r="AA63" s="29">
        <f>VLOOKUP($Z63,Sheet1!$A$2:$B$95,2,FALSE)</f>
        <v>46200</v>
      </c>
      <c r="AB63" s="30" t="s">
        <v>76</v>
      </c>
      <c r="AC63" s="29">
        <f>VLOOKUP($AB63,Sheet1!$A$2:$B$95,2,FALSE)</f>
        <v>0</v>
      </c>
      <c r="AD63" s="31" t="s">
        <v>48</v>
      </c>
      <c r="AE63" s="32">
        <f>VLOOKUP($AD63,Sheet1!$A$2:$B$95,2,FALSE)</f>
        <v>148500</v>
      </c>
      <c r="AF63" s="33" t="s">
        <v>133</v>
      </c>
      <c r="AG63" s="32">
        <f>VLOOKUP($AF63,Sheet1!$A$2:$B$95,2,FALSE)</f>
        <v>0</v>
      </c>
      <c r="AH63" s="34" t="s">
        <v>49</v>
      </c>
      <c r="AI63" s="35">
        <f>VLOOKUP($AH63,Sheet1!$A$2:$B$95,2,FALSE)</f>
        <v>0</v>
      </c>
      <c r="AJ63" s="172" t="s">
        <v>50</v>
      </c>
      <c r="AK63" s="35">
        <f>VLOOKUP($AJ63,Sheet1!$A$2:$B$95,2,FALSE)</f>
        <v>50000</v>
      </c>
    </row>
    <row r="64" spans="1:37">
      <c r="A64" s="157">
        <v>324</v>
      </c>
      <c r="B64" s="181">
        <v>63</v>
      </c>
      <c r="C64" s="177" t="s">
        <v>319</v>
      </c>
      <c r="D64" s="18" t="s">
        <v>320</v>
      </c>
      <c r="E64" s="44" t="s">
        <v>319</v>
      </c>
      <c r="F64" s="19" t="s">
        <v>164</v>
      </c>
      <c r="G64" s="19" t="s">
        <v>165</v>
      </c>
      <c r="H64" s="141"/>
      <c r="I64" s="20">
        <f t="shared" si="0"/>
        <v>2270488</v>
      </c>
      <c r="J64" s="21" t="s">
        <v>53</v>
      </c>
      <c r="K64" s="22">
        <f>VLOOKUP($J64,Sheet1!$A$2:$B$95,2,FALSE)</f>
        <v>233200</v>
      </c>
      <c r="L64" s="23" t="s">
        <v>38</v>
      </c>
      <c r="M64" s="22">
        <f>VLOOKUP($L64,Sheet1!$A$2:$B$95,2,FALSE)</f>
        <v>354750</v>
      </c>
      <c r="N64" s="24" t="s">
        <v>128</v>
      </c>
      <c r="O64" s="25">
        <f>VLOOKUP($N64,Sheet1!$A$2:$B$95,2,FALSE)</f>
        <v>46200</v>
      </c>
      <c r="P64" s="24" t="s">
        <v>122</v>
      </c>
      <c r="Q64" s="25">
        <f>VLOOKUP($P64,Sheet1!$A$2:$B$95,2,FALSE)</f>
        <v>484000</v>
      </c>
      <c r="R64" s="26" t="s">
        <v>152</v>
      </c>
      <c r="S64" s="27">
        <f>VLOOKUP($R64,Sheet1!$A$2:$B$95,2,FALSE)</f>
        <v>233200</v>
      </c>
      <c r="T64" s="26" t="s">
        <v>55</v>
      </c>
      <c r="U64" s="27">
        <f>VLOOKUP($T64,Sheet1!$A$2:$B$95,2,FALSE)</f>
        <v>105600</v>
      </c>
      <c r="V64" s="26" t="s">
        <v>43</v>
      </c>
      <c r="W64" s="27">
        <f>VLOOKUP($V64,Sheet1!$A$2:$B$95,2,FALSE)</f>
        <v>78100</v>
      </c>
      <c r="X64" s="28" t="s">
        <v>44</v>
      </c>
      <c r="Y64" s="29">
        <f>VLOOKUP($X64,Sheet1!$A$2:$B$95,2,FALSE)</f>
        <v>52938</v>
      </c>
      <c r="Z64" s="30" t="s">
        <v>108</v>
      </c>
      <c r="AA64" s="29">
        <f>VLOOKUP($Z64,Sheet1!$A$2:$B$95,2,FALSE)</f>
        <v>484000</v>
      </c>
      <c r="AB64" s="30" t="s">
        <v>76</v>
      </c>
      <c r="AC64" s="29">
        <f>VLOOKUP($AB64,Sheet1!$A$2:$B$95,2,FALSE)</f>
        <v>0</v>
      </c>
      <c r="AD64" s="31" t="s">
        <v>47</v>
      </c>
      <c r="AE64" s="32">
        <f>VLOOKUP($AD64,Sheet1!$A$2:$B$95,2,FALSE)</f>
        <v>0</v>
      </c>
      <c r="AF64" s="33" t="s">
        <v>48</v>
      </c>
      <c r="AG64" s="32">
        <f>VLOOKUP($AF64,Sheet1!$A$2:$B$95,2,FALSE)</f>
        <v>148500</v>
      </c>
      <c r="AH64" s="34" t="s">
        <v>49</v>
      </c>
      <c r="AI64" s="35">
        <f>VLOOKUP($AH64,Sheet1!$A$2:$B$95,2,FALSE)</f>
        <v>0</v>
      </c>
      <c r="AJ64" s="172" t="s">
        <v>50</v>
      </c>
      <c r="AK64" s="35">
        <f>VLOOKUP($AJ64,Sheet1!$A$2:$B$95,2,FALSE)</f>
        <v>50000</v>
      </c>
    </row>
    <row r="65" spans="1:37">
      <c r="A65" s="157">
        <v>187</v>
      </c>
      <c r="B65" s="181">
        <v>64</v>
      </c>
      <c r="C65" s="177" t="s">
        <v>395</v>
      </c>
      <c r="D65" s="18" t="s">
        <v>394</v>
      </c>
      <c r="E65" s="44" t="s">
        <v>391</v>
      </c>
      <c r="F65" s="19" t="s">
        <v>164</v>
      </c>
      <c r="G65" s="19" t="s">
        <v>165</v>
      </c>
      <c r="H65" s="141"/>
      <c r="I65" s="20">
        <f t="shared" si="0"/>
        <v>2259388</v>
      </c>
      <c r="J65" s="21" t="s">
        <v>68</v>
      </c>
      <c r="K65" s="22">
        <f>VLOOKUP($J65,Sheet1!$A$2:$B$95,2,FALSE)</f>
        <v>233200</v>
      </c>
      <c r="L65" s="23" t="s">
        <v>84</v>
      </c>
      <c r="M65" s="22">
        <f>VLOOKUP($L65,Sheet1!$A$2:$B$95,2,FALSE)</f>
        <v>1188000</v>
      </c>
      <c r="N65" s="24" t="s">
        <v>39</v>
      </c>
      <c r="O65" s="25">
        <f>VLOOKUP($N65,Sheet1!$A$2:$B$95,2,FALSE)</f>
        <v>78100</v>
      </c>
      <c r="P65" s="24" t="s">
        <v>124</v>
      </c>
      <c r="Q65" s="25">
        <f>VLOOKUP($P65,Sheet1!$A$2:$B$95,2,FALSE)</f>
        <v>308000</v>
      </c>
      <c r="R65" s="26" t="s">
        <v>148</v>
      </c>
      <c r="S65" s="27">
        <f>VLOOKUP($R65,Sheet1!$A$2:$B$95,2,FALSE)</f>
        <v>40700</v>
      </c>
      <c r="T65" s="26" t="s">
        <v>56</v>
      </c>
      <c r="U65" s="27">
        <f>VLOOKUP($T65,Sheet1!$A$2:$B$95,2,FALSE)</f>
        <v>40700</v>
      </c>
      <c r="V65" s="26" t="s">
        <v>155</v>
      </c>
      <c r="W65" s="27">
        <f>VLOOKUP($V65,Sheet1!$A$2:$B$95,2,FALSE)</f>
        <v>62150</v>
      </c>
      <c r="X65" s="28" t="s">
        <v>44</v>
      </c>
      <c r="Y65" s="29">
        <f>VLOOKUP($X65,Sheet1!$A$2:$B$95,2,FALSE)</f>
        <v>52938</v>
      </c>
      <c r="Z65" s="30" t="s">
        <v>85</v>
      </c>
      <c r="AA65" s="29">
        <f>VLOOKUP($Z65,Sheet1!$A$2:$B$95,2,FALSE)</f>
        <v>105600</v>
      </c>
      <c r="AB65" s="30" t="s">
        <v>119</v>
      </c>
      <c r="AC65" s="29">
        <f>VLOOKUP($AB65,Sheet1!$A$2:$B$95,2,FALSE)</f>
        <v>0</v>
      </c>
      <c r="AD65" s="31" t="s">
        <v>47</v>
      </c>
      <c r="AE65" s="32">
        <f>VLOOKUP($AD65,Sheet1!$A$2:$B$95,2,FALSE)</f>
        <v>0</v>
      </c>
      <c r="AF65" s="33" t="s">
        <v>143</v>
      </c>
      <c r="AG65" s="32">
        <f>VLOOKUP($AF65,Sheet1!$A$2:$B$95,2,FALSE)</f>
        <v>0</v>
      </c>
      <c r="AH65" s="34" t="s">
        <v>153</v>
      </c>
      <c r="AI65" s="35">
        <f>VLOOKUP($AH65,Sheet1!$A$2:$B$95,2,FALSE)</f>
        <v>100000</v>
      </c>
      <c r="AJ65" s="172" t="s">
        <v>50</v>
      </c>
      <c r="AK65" s="35">
        <f>VLOOKUP($AJ65,Sheet1!$A$2:$B$95,2,FALSE)</f>
        <v>50000</v>
      </c>
    </row>
    <row r="66" spans="1:37">
      <c r="A66" s="157">
        <v>107</v>
      </c>
      <c r="B66" s="181">
        <v>65</v>
      </c>
      <c r="C66" s="177" t="s">
        <v>250</v>
      </c>
      <c r="D66" s="18" t="s">
        <v>251</v>
      </c>
      <c r="E66" s="44" t="s">
        <v>245</v>
      </c>
      <c r="F66" s="19" t="s">
        <v>164</v>
      </c>
      <c r="G66" s="19" t="s">
        <v>165</v>
      </c>
      <c r="H66" s="141"/>
      <c r="I66" s="20">
        <f t="shared" ref="I66:I129" si="1">SUM(K66)+M66+O66+Q66+S66+U66+W66+Y66+AA66+AC66+AE66+AG66+AI66+AK66</f>
        <v>2252788</v>
      </c>
      <c r="J66" s="21" t="s">
        <v>53</v>
      </c>
      <c r="K66" s="22">
        <f>VLOOKUP($J66,Sheet1!$A$2:$B$95,2,FALSE)</f>
        <v>233200</v>
      </c>
      <c r="L66" s="23" t="s">
        <v>38</v>
      </c>
      <c r="M66" s="22">
        <f>VLOOKUP($L66,Sheet1!$A$2:$B$95,2,FALSE)</f>
        <v>354750</v>
      </c>
      <c r="N66" s="24" t="s">
        <v>126</v>
      </c>
      <c r="O66" s="25">
        <f>VLOOKUP($N66,Sheet1!$A$2:$B$95,2,FALSE)</f>
        <v>0</v>
      </c>
      <c r="P66" s="24" t="s">
        <v>130</v>
      </c>
      <c r="Q66" s="25">
        <f>VLOOKUP($P66,Sheet1!$A$2:$B$95,2,FALSE)</f>
        <v>748000</v>
      </c>
      <c r="R66" s="26" t="s">
        <v>148</v>
      </c>
      <c r="S66" s="27">
        <f>VLOOKUP($R66,Sheet1!$A$2:$B$95,2,FALSE)</f>
        <v>40700</v>
      </c>
      <c r="T66" s="26" t="s">
        <v>56</v>
      </c>
      <c r="U66" s="27">
        <f>VLOOKUP($T66,Sheet1!$A$2:$B$95,2,FALSE)</f>
        <v>40700</v>
      </c>
      <c r="V66" s="26" t="s">
        <v>156</v>
      </c>
      <c r="W66" s="27">
        <f>VLOOKUP($V66,Sheet1!$A$2:$B$95,2,FALSE)</f>
        <v>0</v>
      </c>
      <c r="X66" s="28" t="s">
        <v>44</v>
      </c>
      <c r="Y66" s="29">
        <f>VLOOKUP($X66,Sheet1!$A$2:$B$95,2,FALSE)</f>
        <v>52938</v>
      </c>
      <c r="Z66" s="30" t="s">
        <v>108</v>
      </c>
      <c r="AA66" s="29">
        <f>VLOOKUP($Z66,Sheet1!$A$2:$B$95,2,FALSE)</f>
        <v>484000</v>
      </c>
      <c r="AB66" s="30" t="s">
        <v>69</v>
      </c>
      <c r="AC66" s="29">
        <f>VLOOKUP($AB66,Sheet1!$A$2:$B$95,2,FALSE)</f>
        <v>0</v>
      </c>
      <c r="AD66" s="31" t="s">
        <v>48</v>
      </c>
      <c r="AE66" s="32">
        <f>VLOOKUP($AD66,Sheet1!$A$2:$B$95,2,FALSE)</f>
        <v>148500</v>
      </c>
      <c r="AF66" s="33" t="s">
        <v>133</v>
      </c>
      <c r="AG66" s="32">
        <f>VLOOKUP($AF66,Sheet1!$A$2:$B$95,2,FALSE)</f>
        <v>0</v>
      </c>
      <c r="AH66" s="34" t="s">
        <v>153</v>
      </c>
      <c r="AI66" s="35">
        <f>VLOOKUP($AH66,Sheet1!$A$2:$B$95,2,FALSE)</f>
        <v>100000</v>
      </c>
      <c r="AJ66" s="172" t="s">
        <v>50</v>
      </c>
      <c r="AK66" s="35">
        <f>VLOOKUP($AJ66,Sheet1!$A$2:$B$95,2,FALSE)</f>
        <v>50000</v>
      </c>
    </row>
    <row r="67" spans="1:37">
      <c r="A67" s="157">
        <v>340</v>
      </c>
      <c r="B67" s="181">
        <v>66</v>
      </c>
      <c r="C67" s="177" t="s">
        <v>769</v>
      </c>
      <c r="D67" s="18" t="s">
        <v>768</v>
      </c>
      <c r="E67" s="44" t="s">
        <v>770</v>
      </c>
      <c r="F67" s="19" t="s">
        <v>164</v>
      </c>
      <c r="G67" s="19" t="s">
        <v>165</v>
      </c>
      <c r="H67" s="141"/>
      <c r="I67" s="20">
        <f t="shared" si="1"/>
        <v>2248350</v>
      </c>
      <c r="J67" s="21" t="s">
        <v>38</v>
      </c>
      <c r="K67" s="22">
        <f>VLOOKUP($J67,Sheet1!$A$2:$B$95,2,FALSE)</f>
        <v>354750</v>
      </c>
      <c r="L67" s="23" t="s">
        <v>53</v>
      </c>
      <c r="M67" s="22">
        <f>VLOOKUP($L67,Sheet1!$A$2:$B$95,2,FALSE)</f>
        <v>233200</v>
      </c>
      <c r="N67" s="24" t="s">
        <v>130</v>
      </c>
      <c r="O67" s="25">
        <f>VLOOKUP($N67,Sheet1!$A$2:$B$95,2,FALSE)</f>
        <v>748000</v>
      </c>
      <c r="P67" s="24" t="s">
        <v>128</v>
      </c>
      <c r="Q67" s="25">
        <f>VLOOKUP($P67,Sheet1!$A$2:$B$95,2,FALSE)</f>
        <v>46200</v>
      </c>
      <c r="R67" s="26" t="s">
        <v>180</v>
      </c>
      <c r="S67" s="27">
        <f>VLOOKUP($R67,Sheet1!$A$2:$B$95,2,FALSE)</f>
        <v>0</v>
      </c>
      <c r="T67" s="26" t="s">
        <v>55</v>
      </c>
      <c r="U67" s="27">
        <f>VLOOKUP($T67,Sheet1!$A$2:$B$95,2,FALSE)</f>
        <v>105600</v>
      </c>
      <c r="V67" s="26" t="s">
        <v>43</v>
      </c>
      <c r="W67" s="27">
        <f>VLOOKUP($V67,Sheet1!$A$2:$B$95,2,FALSE)</f>
        <v>78100</v>
      </c>
      <c r="X67" s="28" t="s">
        <v>108</v>
      </c>
      <c r="Y67" s="29">
        <f>VLOOKUP($X67,Sheet1!$A$2:$B$95,2,FALSE)</f>
        <v>484000</v>
      </c>
      <c r="Z67" s="30" t="s">
        <v>76</v>
      </c>
      <c r="AA67" s="29">
        <f>VLOOKUP($Z67,Sheet1!$A$2:$B$95,2,FALSE)</f>
        <v>0</v>
      </c>
      <c r="AB67" s="30" t="s">
        <v>69</v>
      </c>
      <c r="AC67" s="29">
        <f>VLOOKUP($AB67,Sheet1!$A$2:$B$95,2,FALSE)</f>
        <v>0</v>
      </c>
      <c r="AD67" s="31" t="s">
        <v>47</v>
      </c>
      <c r="AE67" s="32">
        <f>VLOOKUP($AD67,Sheet1!$A$2:$B$95,2,FALSE)</f>
        <v>0</v>
      </c>
      <c r="AF67" s="33" t="s">
        <v>48</v>
      </c>
      <c r="AG67" s="32">
        <f>VLOOKUP($AF67,Sheet1!$A$2:$B$95,2,FALSE)</f>
        <v>148500</v>
      </c>
      <c r="AH67" s="34" t="s">
        <v>58</v>
      </c>
      <c r="AI67" s="35">
        <f>VLOOKUP($AH67,Sheet1!$A$2:$B$95,2,FALSE)</f>
        <v>0</v>
      </c>
      <c r="AJ67" s="172" t="s">
        <v>50</v>
      </c>
      <c r="AK67" s="35">
        <f>VLOOKUP($AJ67,Sheet1!$A$2:$B$95,2,FALSE)</f>
        <v>50000</v>
      </c>
    </row>
    <row r="68" spans="1:37">
      <c r="A68" s="157">
        <v>261</v>
      </c>
      <c r="B68" s="181">
        <v>67</v>
      </c>
      <c r="C68" s="177" t="s">
        <v>366</v>
      </c>
      <c r="D68" s="18" t="s">
        <v>365</v>
      </c>
      <c r="E68" s="44" t="s">
        <v>368</v>
      </c>
      <c r="F68" s="19" t="s">
        <v>164</v>
      </c>
      <c r="G68" s="19" t="s">
        <v>165</v>
      </c>
      <c r="H68" s="141"/>
      <c r="I68" s="20">
        <f t="shared" si="1"/>
        <v>2241558</v>
      </c>
      <c r="J68" s="21" t="s">
        <v>75</v>
      </c>
      <c r="K68" s="22">
        <f>VLOOKUP($J68,Sheet1!$A$2:$B$95,2,FALSE)</f>
        <v>233200</v>
      </c>
      <c r="L68" s="23" t="s">
        <v>84</v>
      </c>
      <c r="M68" s="22">
        <f>VLOOKUP($L68,Sheet1!$A$2:$B$95,2,FALSE)</f>
        <v>1188000</v>
      </c>
      <c r="N68" s="24" t="s">
        <v>39</v>
      </c>
      <c r="O68" s="25">
        <f>VLOOKUP($N68,Sheet1!$A$2:$B$95,2,FALSE)</f>
        <v>78100</v>
      </c>
      <c r="P68" s="24" t="s">
        <v>136</v>
      </c>
      <c r="Q68" s="25">
        <f>VLOOKUP($P68,Sheet1!$A$2:$B$95,2,FALSE)</f>
        <v>148500</v>
      </c>
      <c r="R68" s="26" t="s">
        <v>152</v>
      </c>
      <c r="S68" s="27">
        <f>VLOOKUP($R68,Sheet1!$A$2:$B$95,2,FALSE)</f>
        <v>233200</v>
      </c>
      <c r="T68" s="26" t="s">
        <v>55</v>
      </c>
      <c r="U68" s="27">
        <f>VLOOKUP($T68,Sheet1!$A$2:$B$95,2,FALSE)</f>
        <v>105600</v>
      </c>
      <c r="V68" s="26" t="s">
        <v>43</v>
      </c>
      <c r="W68" s="27">
        <f>VLOOKUP($V68,Sheet1!$A$2:$B$95,2,FALSE)</f>
        <v>78100</v>
      </c>
      <c r="X68" s="28" t="s">
        <v>44</v>
      </c>
      <c r="Y68" s="29">
        <f>VLOOKUP($X68,Sheet1!$A$2:$B$95,2,FALSE)</f>
        <v>52938</v>
      </c>
      <c r="Z68" s="30" t="s">
        <v>72</v>
      </c>
      <c r="AA68" s="29">
        <f>VLOOKUP($Z68,Sheet1!$A$2:$B$95,2,FALSE)</f>
        <v>46200</v>
      </c>
      <c r="AB68" s="30" t="s">
        <v>45</v>
      </c>
      <c r="AC68" s="29">
        <f>VLOOKUP($AB68,Sheet1!$A$2:$B$95,2,FALSE)</f>
        <v>0</v>
      </c>
      <c r="AD68" s="31" t="s">
        <v>133</v>
      </c>
      <c r="AE68" s="32">
        <f>VLOOKUP($AD68,Sheet1!$A$2:$B$95,2,FALSE)</f>
        <v>0</v>
      </c>
      <c r="AF68" s="33" t="s">
        <v>137</v>
      </c>
      <c r="AG68" s="32">
        <f>VLOOKUP($AF68,Sheet1!$A$2:$B$95,2,FALSE)</f>
        <v>27720</v>
      </c>
      <c r="AH68" s="34" t="s">
        <v>58</v>
      </c>
      <c r="AI68" s="35">
        <f>VLOOKUP($AH68,Sheet1!$A$2:$B$95,2,FALSE)</f>
        <v>0</v>
      </c>
      <c r="AJ68" s="172" t="s">
        <v>50</v>
      </c>
      <c r="AK68" s="35">
        <f>VLOOKUP($AJ68,Sheet1!$A$2:$B$95,2,FALSE)</f>
        <v>50000</v>
      </c>
    </row>
    <row r="69" spans="1:37">
      <c r="A69" s="157">
        <v>190</v>
      </c>
      <c r="B69" s="181">
        <v>68</v>
      </c>
      <c r="C69" s="177" t="s">
        <v>390</v>
      </c>
      <c r="D69" s="18" t="s">
        <v>389</v>
      </c>
      <c r="E69" s="44" t="s">
        <v>391</v>
      </c>
      <c r="F69" s="19" t="s">
        <v>164</v>
      </c>
      <c r="G69" s="19" t="s">
        <v>165</v>
      </c>
      <c r="H69" s="141"/>
      <c r="I69" s="20">
        <f t="shared" si="1"/>
        <v>2214438</v>
      </c>
      <c r="J69" s="21" t="s">
        <v>84</v>
      </c>
      <c r="K69" s="22">
        <f>VLOOKUP($J69,Sheet1!$A$2:$B$95,2,FALSE)</f>
        <v>1188000</v>
      </c>
      <c r="L69" s="23" t="s">
        <v>38</v>
      </c>
      <c r="M69" s="22">
        <f>VLOOKUP($L69,Sheet1!$A$2:$B$95,2,FALSE)</f>
        <v>354750</v>
      </c>
      <c r="N69" s="24" t="s">
        <v>128</v>
      </c>
      <c r="O69" s="25">
        <f>VLOOKUP($N69,Sheet1!$A$2:$B$95,2,FALSE)</f>
        <v>46200</v>
      </c>
      <c r="P69" s="24" t="s">
        <v>138</v>
      </c>
      <c r="Q69" s="25">
        <f>VLOOKUP($P69,Sheet1!$A$2:$B$95,2,FALSE)</f>
        <v>0</v>
      </c>
      <c r="R69" s="26" t="s">
        <v>42</v>
      </c>
      <c r="S69" s="27">
        <f>VLOOKUP($R69,Sheet1!$A$2:$B$95,2,FALSE)</f>
        <v>28600</v>
      </c>
      <c r="T69" s="26" t="s">
        <v>56</v>
      </c>
      <c r="U69" s="27">
        <f>VLOOKUP($T69,Sheet1!$A$2:$B$95,2,FALSE)</f>
        <v>40700</v>
      </c>
      <c r="V69" s="26" t="s">
        <v>140</v>
      </c>
      <c r="W69" s="27">
        <f>VLOOKUP($V69,Sheet1!$A$2:$B$95,2,FALSE)</f>
        <v>354750</v>
      </c>
      <c r="X69" s="28" t="s">
        <v>44</v>
      </c>
      <c r="Y69" s="29">
        <f>VLOOKUP($X69,Sheet1!$A$2:$B$95,2,FALSE)</f>
        <v>52938</v>
      </c>
      <c r="Z69" s="30" t="s">
        <v>96</v>
      </c>
      <c r="AA69" s="29">
        <f>VLOOKUP($Z69,Sheet1!$A$2:$B$95,2,FALSE)</f>
        <v>0</v>
      </c>
      <c r="AB69" s="30" t="s">
        <v>90</v>
      </c>
      <c r="AC69" s="29">
        <f>VLOOKUP($AB69,Sheet1!$A$2:$B$95,2,FALSE)</f>
        <v>0</v>
      </c>
      <c r="AD69" s="31" t="s">
        <v>47</v>
      </c>
      <c r="AE69" s="32">
        <f>VLOOKUP($AD69,Sheet1!$A$2:$B$95,2,FALSE)</f>
        <v>0</v>
      </c>
      <c r="AF69" s="33" t="s">
        <v>48</v>
      </c>
      <c r="AG69" s="32">
        <f>VLOOKUP($AF69,Sheet1!$A$2:$B$95,2,FALSE)</f>
        <v>148500</v>
      </c>
      <c r="AH69" s="34" t="s">
        <v>151</v>
      </c>
      <c r="AI69" s="35">
        <f>VLOOKUP($AH69,Sheet1!$A$2:$B$95,2,FALSE)</f>
        <v>0</v>
      </c>
      <c r="AJ69" s="172" t="s">
        <v>58</v>
      </c>
      <c r="AK69" s="35">
        <f>VLOOKUP($AJ69,Sheet1!$A$2:$B$95,2,FALSE)</f>
        <v>0</v>
      </c>
    </row>
    <row r="70" spans="1:37">
      <c r="A70" s="157">
        <v>384</v>
      </c>
      <c r="B70" s="181">
        <v>69</v>
      </c>
      <c r="C70" s="177" t="s">
        <v>350</v>
      </c>
      <c r="D70" s="18" t="s">
        <v>348</v>
      </c>
      <c r="E70" s="44" t="s">
        <v>347</v>
      </c>
      <c r="F70" s="19" t="s">
        <v>36</v>
      </c>
      <c r="G70" s="19" t="s">
        <v>165</v>
      </c>
      <c r="H70" s="141" t="s">
        <v>1112</v>
      </c>
      <c r="I70" s="20">
        <f t="shared" si="1"/>
        <v>2212600</v>
      </c>
      <c r="J70" s="21" t="s">
        <v>84</v>
      </c>
      <c r="K70" s="22">
        <f>VLOOKUP($J70,Sheet1!$A$2:$B$95,2,FALSE)</f>
        <v>1188000</v>
      </c>
      <c r="L70" s="23" t="s">
        <v>64</v>
      </c>
      <c r="M70" s="22">
        <f>VLOOKUP($L70,Sheet1!$A$2:$B$95,2,FALSE)</f>
        <v>105600</v>
      </c>
      <c r="N70" s="24" t="s">
        <v>128</v>
      </c>
      <c r="O70" s="25">
        <f>VLOOKUP($N70,Sheet1!$A$2:$B$95,2,FALSE)</f>
        <v>46200</v>
      </c>
      <c r="P70" s="24" t="s">
        <v>136</v>
      </c>
      <c r="Q70" s="25">
        <f>VLOOKUP($P70,Sheet1!$A$2:$B$95,2,FALSE)</f>
        <v>148500</v>
      </c>
      <c r="R70" s="26" t="s">
        <v>56</v>
      </c>
      <c r="S70" s="27">
        <f>VLOOKUP($R70,Sheet1!$A$2:$B$95,2,FALSE)</f>
        <v>40700</v>
      </c>
      <c r="T70" s="26" t="s">
        <v>55</v>
      </c>
      <c r="U70" s="27">
        <f>VLOOKUP($T70,Sheet1!$A$2:$B$95,2,FALSE)</f>
        <v>105600</v>
      </c>
      <c r="V70" s="26" t="s">
        <v>152</v>
      </c>
      <c r="W70" s="27">
        <f>VLOOKUP($V70,Sheet1!$A$2:$B$95,2,FALSE)</f>
        <v>233200</v>
      </c>
      <c r="X70" s="28" t="s">
        <v>85</v>
      </c>
      <c r="Y70" s="29">
        <f>VLOOKUP($X70,Sheet1!$A$2:$B$95,2,FALSE)</f>
        <v>105600</v>
      </c>
      <c r="Z70" s="30" t="s">
        <v>127</v>
      </c>
      <c r="AA70" s="29">
        <f>VLOOKUP($Z70,Sheet1!$A$2:$B$95,2,FALSE)</f>
        <v>40700</v>
      </c>
      <c r="AB70" s="117" t="s">
        <v>69</v>
      </c>
      <c r="AC70" s="29">
        <f>VLOOKUP($AB70,Sheet1!$A$2:$B$95,2,FALSE)</f>
        <v>0</v>
      </c>
      <c r="AD70" s="31" t="s">
        <v>47</v>
      </c>
      <c r="AE70" s="32">
        <f>VLOOKUP($AD70,Sheet1!$A$2:$B$95,2,FALSE)</f>
        <v>0</v>
      </c>
      <c r="AF70" s="33" t="s">
        <v>48</v>
      </c>
      <c r="AG70" s="32">
        <f>VLOOKUP($AF70,Sheet1!$A$2:$B$95,2,FALSE)</f>
        <v>148500</v>
      </c>
      <c r="AH70" s="34" t="s">
        <v>58</v>
      </c>
      <c r="AI70" s="35">
        <f>VLOOKUP($AH70,Sheet1!$A$2:$B$95,2,FALSE)</f>
        <v>0</v>
      </c>
      <c r="AJ70" s="172" t="s">
        <v>50</v>
      </c>
      <c r="AK70" s="35">
        <f>VLOOKUP($AJ70,Sheet1!$A$2:$B$95,2,FALSE)</f>
        <v>50000</v>
      </c>
    </row>
    <row r="71" spans="1:37">
      <c r="A71" s="157">
        <v>266</v>
      </c>
      <c r="B71" s="181">
        <v>70</v>
      </c>
      <c r="C71" s="177" t="s">
        <v>275</v>
      </c>
      <c r="D71" s="18" t="s">
        <v>274</v>
      </c>
      <c r="E71" s="44" t="s">
        <v>276</v>
      </c>
      <c r="F71" s="19" t="s">
        <v>36</v>
      </c>
      <c r="G71" s="19"/>
      <c r="H71" s="141" t="s">
        <v>1113</v>
      </c>
      <c r="I71" s="20">
        <f t="shared" si="1"/>
        <v>2183450</v>
      </c>
      <c r="J71" s="21" t="s">
        <v>64</v>
      </c>
      <c r="K71" s="22">
        <f>VLOOKUP($J71,Sheet1!$A$2:$B$95,2,FALSE)</f>
        <v>105600</v>
      </c>
      <c r="L71" s="23" t="s">
        <v>38</v>
      </c>
      <c r="M71" s="22">
        <f>VLOOKUP($L71,Sheet1!$A$2:$B$95,2,FALSE)</f>
        <v>354750</v>
      </c>
      <c r="N71" s="24" t="s">
        <v>101</v>
      </c>
      <c r="O71" s="25">
        <f>VLOOKUP($N71,Sheet1!$A$2:$B$95,2,FALSE)</f>
        <v>396000</v>
      </c>
      <c r="P71" s="24" t="s">
        <v>128</v>
      </c>
      <c r="Q71" s="25">
        <f>VLOOKUP($P71,Sheet1!$A$2:$B$95,2,FALSE)</f>
        <v>46200</v>
      </c>
      <c r="R71" s="26" t="s">
        <v>152</v>
      </c>
      <c r="S71" s="27">
        <f>VLOOKUP($R71,Sheet1!$A$2:$B$95,2,FALSE)</f>
        <v>233200</v>
      </c>
      <c r="T71" s="26" t="s">
        <v>55</v>
      </c>
      <c r="U71" s="27">
        <f>VLOOKUP($T71,Sheet1!$A$2:$B$95,2,FALSE)</f>
        <v>105600</v>
      </c>
      <c r="V71" s="26" t="s">
        <v>43</v>
      </c>
      <c r="W71" s="27">
        <f>VLOOKUP($V71,Sheet1!$A$2:$B$95,2,FALSE)</f>
        <v>78100</v>
      </c>
      <c r="X71" s="28" t="s">
        <v>106</v>
      </c>
      <c r="Y71" s="29">
        <f>VLOOKUP($X71,Sheet1!$A$2:$B$95,2,FALSE)</f>
        <v>148500</v>
      </c>
      <c r="Z71" s="30" t="s">
        <v>108</v>
      </c>
      <c r="AA71" s="29">
        <f>VLOOKUP($Z71,Sheet1!$A$2:$B$95,2,FALSE)</f>
        <v>484000</v>
      </c>
      <c r="AB71" s="30" t="s">
        <v>113</v>
      </c>
      <c r="AC71" s="29">
        <f>VLOOKUP($AB71,Sheet1!$A$2:$B$95,2,FALSE)</f>
        <v>33000</v>
      </c>
      <c r="AD71" s="31" t="s">
        <v>47</v>
      </c>
      <c r="AE71" s="32">
        <f>VLOOKUP($AD71,Sheet1!$A$2:$B$95,2,FALSE)</f>
        <v>0</v>
      </c>
      <c r="AF71" s="33" t="s">
        <v>48</v>
      </c>
      <c r="AG71" s="32">
        <f>VLOOKUP($AF71,Sheet1!$A$2:$B$95,2,FALSE)</f>
        <v>148500</v>
      </c>
      <c r="AH71" s="34" t="s">
        <v>49</v>
      </c>
      <c r="AI71" s="35">
        <f>VLOOKUP($AH71,Sheet1!$A$2:$B$95,2,FALSE)</f>
        <v>0</v>
      </c>
      <c r="AJ71" s="172" t="s">
        <v>50</v>
      </c>
      <c r="AK71" s="35">
        <f>VLOOKUP($AJ71,Sheet1!$A$2:$B$95,2,FALSE)</f>
        <v>50000</v>
      </c>
    </row>
    <row r="72" spans="1:37">
      <c r="A72" s="157">
        <v>90</v>
      </c>
      <c r="B72" s="181">
        <v>71</v>
      </c>
      <c r="C72" s="177" t="s">
        <v>749</v>
      </c>
      <c r="D72" s="18" t="s">
        <v>748</v>
      </c>
      <c r="E72" s="44" t="s">
        <v>469</v>
      </c>
      <c r="F72" s="19" t="s">
        <v>164</v>
      </c>
      <c r="G72" s="19" t="s">
        <v>165</v>
      </c>
      <c r="H72" s="141"/>
      <c r="I72" s="20">
        <f t="shared" si="1"/>
        <v>2182488</v>
      </c>
      <c r="J72" s="21" t="s">
        <v>38</v>
      </c>
      <c r="K72" s="22">
        <f>VLOOKUP($J72,Sheet1!$A$2:$B$95,2,FALSE)</f>
        <v>354750</v>
      </c>
      <c r="L72" s="23" t="s">
        <v>53</v>
      </c>
      <c r="M72" s="22">
        <f>VLOOKUP($L72,Sheet1!$A$2:$B$95,2,FALSE)</f>
        <v>233200</v>
      </c>
      <c r="N72" s="24" t="s">
        <v>101</v>
      </c>
      <c r="O72" s="25">
        <f>VLOOKUP($N72,Sheet1!$A$2:$B$95,2,FALSE)</f>
        <v>396000</v>
      </c>
      <c r="P72" s="24" t="s">
        <v>128</v>
      </c>
      <c r="Q72" s="25">
        <f>VLOOKUP($P72,Sheet1!$A$2:$B$95,2,FALSE)</f>
        <v>46200</v>
      </c>
      <c r="R72" s="26" t="s">
        <v>152</v>
      </c>
      <c r="S72" s="27">
        <f>VLOOKUP($R72,Sheet1!$A$2:$B$95,2,FALSE)</f>
        <v>233200</v>
      </c>
      <c r="T72" s="26" t="s">
        <v>55</v>
      </c>
      <c r="U72" s="27">
        <f>VLOOKUP($T72,Sheet1!$A$2:$B$95,2,FALSE)</f>
        <v>105600</v>
      </c>
      <c r="V72" s="26" t="s">
        <v>43</v>
      </c>
      <c r="W72" s="27">
        <f>VLOOKUP($V72,Sheet1!$A$2:$B$95,2,FALSE)</f>
        <v>78100</v>
      </c>
      <c r="X72" s="28" t="s">
        <v>44</v>
      </c>
      <c r="Y72" s="29">
        <f>VLOOKUP($X72,Sheet1!$A$2:$B$95,2,FALSE)</f>
        <v>52938</v>
      </c>
      <c r="Z72" s="30" t="s">
        <v>108</v>
      </c>
      <c r="AA72" s="29">
        <f>VLOOKUP($Z72,Sheet1!$A$2:$B$95,2,FALSE)</f>
        <v>484000</v>
      </c>
      <c r="AB72" s="30" t="s">
        <v>76</v>
      </c>
      <c r="AC72" s="29">
        <f>VLOOKUP($AB72,Sheet1!$A$2:$B$95,2,FALSE)</f>
        <v>0</v>
      </c>
      <c r="AD72" s="31" t="s">
        <v>47</v>
      </c>
      <c r="AE72" s="32">
        <f>VLOOKUP($AD72,Sheet1!$A$2:$B$95,2,FALSE)</f>
        <v>0</v>
      </c>
      <c r="AF72" s="33" t="s">
        <v>48</v>
      </c>
      <c r="AG72" s="32">
        <f>VLOOKUP($AF72,Sheet1!$A$2:$B$95,2,FALSE)</f>
        <v>148500</v>
      </c>
      <c r="AH72" s="34" t="s">
        <v>49</v>
      </c>
      <c r="AI72" s="35">
        <f>VLOOKUP($AH72,Sheet1!$A$2:$B$95,2,FALSE)</f>
        <v>0</v>
      </c>
      <c r="AJ72" s="172" t="s">
        <v>50</v>
      </c>
      <c r="AK72" s="35">
        <f>VLOOKUP($AJ72,Sheet1!$A$2:$B$95,2,FALSE)</f>
        <v>50000</v>
      </c>
    </row>
    <row r="73" spans="1:37">
      <c r="A73" s="157">
        <v>209</v>
      </c>
      <c r="B73" s="181">
        <v>72</v>
      </c>
      <c r="C73" s="177" t="s">
        <v>803</v>
      </c>
      <c r="D73" s="18" t="s">
        <v>805</v>
      </c>
      <c r="E73" s="44" t="s">
        <v>804</v>
      </c>
      <c r="F73" s="19" t="s">
        <v>164</v>
      </c>
      <c r="G73" s="19" t="s">
        <v>165</v>
      </c>
      <c r="H73" s="141"/>
      <c r="I73" s="20">
        <f t="shared" si="1"/>
        <v>2171488</v>
      </c>
      <c r="J73" s="21" t="s">
        <v>53</v>
      </c>
      <c r="K73" s="22">
        <f>VLOOKUP($J73,Sheet1!$A$2:$B$95,2,FALSE)</f>
        <v>233200</v>
      </c>
      <c r="L73" s="23" t="s">
        <v>38</v>
      </c>
      <c r="M73" s="22">
        <f>VLOOKUP($L73,Sheet1!$A$2:$B$95,2,FALSE)</f>
        <v>354750</v>
      </c>
      <c r="N73" s="24" t="s">
        <v>101</v>
      </c>
      <c r="O73" s="25">
        <f>VLOOKUP($N73,Sheet1!$A$2:$B$95,2,FALSE)</f>
        <v>396000</v>
      </c>
      <c r="P73" s="24" t="s">
        <v>132</v>
      </c>
      <c r="Q73" s="25">
        <f>VLOOKUP($P73,Sheet1!$A$2:$B$95,2,FALSE)</f>
        <v>78100</v>
      </c>
      <c r="R73" s="26" t="s">
        <v>152</v>
      </c>
      <c r="S73" s="27">
        <f>VLOOKUP($R73,Sheet1!$A$2:$B$95,2,FALSE)</f>
        <v>233200</v>
      </c>
      <c r="T73" s="26" t="s">
        <v>55</v>
      </c>
      <c r="U73" s="27">
        <f>VLOOKUP($T73,Sheet1!$A$2:$B$95,2,FALSE)</f>
        <v>105600</v>
      </c>
      <c r="V73" s="26" t="s">
        <v>43</v>
      </c>
      <c r="W73" s="27">
        <f>VLOOKUP($V73,Sheet1!$A$2:$B$95,2,FALSE)</f>
        <v>78100</v>
      </c>
      <c r="X73" s="28" t="s">
        <v>44</v>
      </c>
      <c r="Y73" s="29">
        <f>VLOOKUP($X73,Sheet1!$A$2:$B$95,2,FALSE)</f>
        <v>52938</v>
      </c>
      <c r="Z73" s="30" t="s">
        <v>108</v>
      </c>
      <c r="AA73" s="29">
        <f>VLOOKUP($Z73,Sheet1!$A$2:$B$95,2,FALSE)</f>
        <v>484000</v>
      </c>
      <c r="AB73" s="30" t="s">
        <v>85</v>
      </c>
      <c r="AC73" s="29">
        <f>VLOOKUP($AB73,Sheet1!$A$2:$B$95,2,FALSE)</f>
        <v>105600</v>
      </c>
      <c r="AD73" s="31" t="s">
        <v>47</v>
      </c>
      <c r="AE73" s="32">
        <f>VLOOKUP($AD73,Sheet1!$A$2:$B$95,2,FALSE)</f>
        <v>0</v>
      </c>
      <c r="AF73" s="33" t="s">
        <v>133</v>
      </c>
      <c r="AG73" s="32">
        <f>VLOOKUP($AF73,Sheet1!$A$2:$B$95,2,FALSE)</f>
        <v>0</v>
      </c>
      <c r="AH73" s="34" t="s">
        <v>49</v>
      </c>
      <c r="AI73" s="35">
        <f>VLOOKUP($AH73,Sheet1!$A$2:$B$95,2,FALSE)</f>
        <v>0</v>
      </c>
      <c r="AJ73" s="172" t="s">
        <v>50</v>
      </c>
      <c r="AK73" s="35">
        <f>VLOOKUP($AJ73,Sheet1!$A$2:$B$95,2,FALSE)</f>
        <v>50000</v>
      </c>
    </row>
    <row r="74" spans="1:37">
      <c r="A74" s="157">
        <v>60</v>
      </c>
      <c r="B74" s="181">
        <v>73</v>
      </c>
      <c r="C74" s="177" t="s">
        <v>568</v>
      </c>
      <c r="D74" s="18" t="s">
        <v>571</v>
      </c>
      <c r="E74" s="44" t="s">
        <v>570</v>
      </c>
      <c r="F74" s="19" t="s">
        <v>164</v>
      </c>
      <c r="G74" s="19" t="s">
        <v>165</v>
      </c>
      <c r="H74" s="141"/>
      <c r="I74" s="20">
        <f t="shared" si="1"/>
        <v>2163650</v>
      </c>
      <c r="J74" s="21" t="s">
        <v>53</v>
      </c>
      <c r="K74" s="22">
        <f>VLOOKUP($J74,Sheet1!$A$2:$B$95,2,FALSE)</f>
        <v>233200</v>
      </c>
      <c r="L74" s="23" t="s">
        <v>38</v>
      </c>
      <c r="M74" s="22">
        <f>VLOOKUP($L74,Sheet1!$A$2:$B$95,2,FALSE)</f>
        <v>354750</v>
      </c>
      <c r="N74" s="24" t="s">
        <v>101</v>
      </c>
      <c r="O74" s="25">
        <f>VLOOKUP($N74,Sheet1!$A$2:$B$95,2,FALSE)</f>
        <v>396000</v>
      </c>
      <c r="P74" s="24" t="s">
        <v>130</v>
      </c>
      <c r="Q74" s="25">
        <f>VLOOKUP($P74,Sheet1!$A$2:$B$95,2,FALSE)</f>
        <v>748000</v>
      </c>
      <c r="R74" s="26" t="s">
        <v>148</v>
      </c>
      <c r="S74" s="27">
        <f>VLOOKUP($R74,Sheet1!$A$2:$B$95,2,FALSE)</f>
        <v>40700</v>
      </c>
      <c r="T74" s="26" t="s">
        <v>56</v>
      </c>
      <c r="U74" s="27">
        <f>VLOOKUP($T74,Sheet1!$A$2:$B$95,2,FALSE)</f>
        <v>40700</v>
      </c>
      <c r="V74" s="26" t="s">
        <v>55</v>
      </c>
      <c r="W74" s="27">
        <f>VLOOKUP($V74,Sheet1!$A$2:$B$95,2,FALSE)</f>
        <v>105600</v>
      </c>
      <c r="X74" s="28" t="s">
        <v>72</v>
      </c>
      <c r="Y74" s="29">
        <f>VLOOKUP($X74,Sheet1!$A$2:$B$95,2,FALSE)</f>
        <v>46200</v>
      </c>
      <c r="Z74" s="30" t="s">
        <v>46</v>
      </c>
      <c r="AA74" s="29">
        <f>VLOOKUP($Z74,Sheet1!$A$2:$B$95,2,FALSE)</f>
        <v>0</v>
      </c>
      <c r="AB74" s="30" t="s">
        <v>57</v>
      </c>
      <c r="AC74" s="29">
        <f>VLOOKUP($AB74,Sheet1!$A$2:$B$95,2,FALSE)</f>
        <v>0</v>
      </c>
      <c r="AD74" s="31" t="s">
        <v>47</v>
      </c>
      <c r="AE74" s="32">
        <f>VLOOKUP($AD74,Sheet1!$A$2:$B$95,2,FALSE)</f>
        <v>0</v>
      </c>
      <c r="AF74" s="33" t="s">
        <v>48</v>
      </c>
      <c r="AG74" s="32">
        <f>VLOOKUP($AF74,Sheet1!$A$2:$B$95,2,FALSE)</f>
        <v>148500</v>
      </c>
      <c r="AH74" s="34" t="s">
        <v>49</v>
      </c>
      <c r="AI74" s="35">
        <f>VLOOKUP($AH74,Sheet1!$A$2:$B$95,2,FALSE)</f>
        <v>0</v>
      </c>
      <c r="AJ74" s="172" t="s">
        <v>50</v>
      </c>
      <c r="AK74" s="35">
        <f>VLOOKUP($AJ74,Sheet1!$A$2:$B$95,2,FALSE)</f>
        <v>50000</v>
      </c>
    </row>
    <row r="75" spans="1:37">
      <c r="A75" s="157">
        <v>57</v>
      </c>
      <c r="B75" s="181">
        <v>74</v>
      </c>
      <c r="C75" s="177" t="s">
        <v>342</v>
      </c>
      <c r="D75" s="18" t="s">
        <v>341</v>
      </c>
      <c r="E75" s="44" t="s">
        <v>343</v>
      </c>
      <c r="F75" s="19" t="s">
        <v>164</v>
      </c>
      <c r="G75" s="19" t="s">
        <v>165</v>
      </c>
      <c r="H75" s="141"/>
      <c r="I75" s="20">
        <f t="shared" si="1"/>
        <v>2154190</v>
      </c>
      <c r="J75" s="21" t="s">
        <v>53</v>
      </c>
      <c r="K75" s="22">
        <f>VLOOKUP($J75,Sheet1!$A$2:$B$95,2,FALSE)</f>
        <v>233200</v>
      </c>
      <c r="L75" s="23" t="s">
        <v>38</v>
      </c>
      <c r="M75" s="22">
        <f>VLOOKUP($L75,Sheet1!$A$2:$B$95,2,FALSE)</f>
        <v>354750</v>
      </c>
      <c r="N75" s="24" t="s">
        <v>101</v>
      </c>
      <c r="O75" s="25">
        <f>VLOOKUP($N75,Sheet1!$A$2:$B$95,2,FALSE)</f>
        <v>396000</v>
      </c>
      <c r="P75" s="24" t="s">
        <v>115</v>
      </c>
      <c r="Q75" s="25">
        <f>VLOOKUP($P75,Sheet1!$A$2:$B$95,2,FALSE)</f>
        <v>30140</v>
      </c>
      <c r="R75" s="26" t="s">
        <v>152</v>
      </c>
      <c r="S75" s="27">
        <f>VLOOKUP($R75,Sheet1!$A$2:$B$95,2,FALSE)</f>
        <v>233200</v>
      </c>
      <c r="T75" s="26" t="s">
        <v>148</v>
      </c>
      <c r="U75" s="27">
        <f>VLOOKUP($T75,Sheet1!$A$2:$B$95,2,FALSE)</f>
        <v>40700</v>
      </c>
      <c r="V75" s="26" t="s">
        <v>43</v>
      </c>
      <c r="W75" s="27">
        <f>VLOOKUP($V75,Sheet1!$A$2:$B$95,2,FALSE)</f>
        <v>78100</v>
      </c>
      <c r="X75" s="28" t="s">
        <v>85</v>
      </c>
      <c r="Y75" s="29">
        <f>VLOOKUP($X75,Sheet1!$A$2:$B$95,2,FALSE)</f>
        <v>105600</v>
      </c>
      <c r="Z75" s="30" t="s">
        <v>108</v>
      </c>
      <c r="AA75" s="29">
        <f>VLOOKUP($Z75,Sheet1!$A$2:$B$95,2,FALSE)</f>
        <v>484000</v>
      </c>
      <c r="AB75" s="30" t="s">
        <v>69</v>
      </c>
      <c r="AC75" s="29">
        <f>VLOOKUP($AB75,Sheet1!$A$2:$B$95,2,FALSE)</f>
        <v>0</v>
      </c>
      <c r="AD75" s="31" t="s">
        <v>48</v>
      </c>
      <c r="AE75" s="32">
        <f>VLOOKUP($AD75,Sheet1!$A$2:$B$95,2,FALSE)</f>
        <v>148500</v>
      </c>
      <c r="AF75" s="33" t="s">
        <v>133</v>
      </c>
      <c r="AG75" s="32">
        <f>VLOOKUP($AF75,Sheet1!$A$2:$B$95,2,FALSE)</f>
        <v>0</v>
      </c>
      <c r="AH75" s="34" t="s">
        <v>58</v>
      </c>
      <c r="AI75" s="35">
        <f>VLOOKUP($AH75,Sheet1!$A$2:$B$95,2,FALSE)</f>
        <v>0</v>
      </c>
      <c r="AJ75" s="172" t="s">
        <v>50</v>
      </c>
      <c r="AK75" s="35">
        <f>VLOOKUP($AJ75,Sheet1!$A$2:$B$95,2,FALSE)</f>
        <v>50000</v>
      </c>
    </row>
    <row r="76" spans="1:37">
      <c r="A76" s="157">
        <v>385</v>
      </c>
      <c r="B76" s="181">
        <v>75</v>
      </c>
      <c r="C76" s="177" t="s">
        <v>602</v>
      </c>
      <c r="D76" s="18" t="s">
        <v>601</v>
      </c>
      <c r="E76" s="44" t="s">
        <v>603</v>
      </c>
      <c r="F76" s="19" t="s">
        <v>164</v>
      </c>
      <c r="G76" s="19" t="s">
        <v>165</v>
      </c>
      <c r="H76" s="141"/>
      <c r="I76" s="20">
        <f t="shared" si="1"/>
        <v>2137938</v>
      </c>
      <c r="J76" s="21" t="s">
        <v>64</v>
      </c>
      <c r="K76" s="22">
        <f>VLOOKUP($J76,Sheet1!$A$2:$B$95,2,FALSE)</f>
        <v>105600</v>
      </c>
      <c r="L76" s="23" t="s">
        <v>53</v>
      </c>
      <c r="M76" s="22">
        <f>VLOOKUP($L76,Sheet1!$A$2:$B$95,2,FALSE)</f>
        <v>233200</v>
      </c>
      <c r="N76" s="24" t="s">
        <v>101</v>
      </c>
      <c r="O76" s="25">
        <f>VLOOKUP($N76,Sheet1!$A$2:$B$95,2,FALSE)</f>
        <v>396000</v>
      </c>
      <c r="P76" s="24" t="s">
        <v>122</v>
      </c>
      <c r="Q76" s="25">
        <f>VLOOKUP($P76,Sheet1!$A$2:$B$95,2,FALSE)</f>
        <v>484000</v>
      </c>
      <c r="R76" s="26" t="s">
        <v>180</v>
      </c>
      <c r="S76" s="27">
        <f>VLOOKUP($R76,Sheet1!$A$2:$B$95,2,FALSE)</f>
        <v>0</v>
      </c>
      <c r="T76" s="26" t="s">
        <v>55</v>
      </c>
      <c r="U76" s="27">
        <f>VLOOKUP($T76,Sheet1!$A$2:$B$95,2,FALSE)</f>
        <v>105600</v>
      </c>
      <c r="V76" s="26" t="s">
        <v>43</v>
      </c>
      <c r="W76" s="27">
        <f>VLOOKUP($V76,Sheet1!$A$2:$B$95,2,FALSE)</f>
        <v>78100</v>
      </c>
      <c r="X76" s="28" t="s">
        <v>44</v>
      </c>
      <c r="Y76" s="29">
        <f>VLOOKUP($X76,Sheet1!$A$2:$B$95,2,FALSE)</f>
        <v>52938</v>
      </c>
      <c r="Z76" s="30" t="s">
        <v>108</v>
      </c>
      <c r="AA76" s="29">
        <f>VLOOKUP($Z76,Sheet1!$A$2:$B$95,2,FALSE)</f>
        <v>484000</v>
      </c>
      <c r="AB76" s="30" t="s">
        <v>76</v>
      </c>
      <c r="AC76" s="29">
        <f>VLOOKUP($AB76,Sheet1!$A$2:$B$95,2,FALSE)</f>
        <v>0</v>
      </c>
      <c r="AD76" s="31" t="s">
        <v>47</v>
      </c>
      <c r="AE76" s="32">
        <f>VLOOKUP($AD76,Sheet1!$A$2:$B$95,2,FALSE)</f>
        <v>0</v>
      </c>
      <c r="AF76" s="33" t="s">
        <v>48</v>
      </c>
      <c r="AG76" s="32">
        <f>VLOOKUP($AF76,Sheet1!$A$2:$B$95,2,FALSE)</f>
        <v>148500</v>
      </c>
      <c r="AH76" s="34" t="s">
        <v>49</v>
      </c>
      <c r="AI76" s="35">
        <f>VLOOKUP($AH76,Sheet1!$A$2:$B$95,2,FALSE)</f>
        <v>0</v>
      </c>
      <c r="AJ76" s="172" t="s">
        <v>50</v>
      </c>
      <c r="AK76" s="35">
        <f>VLOOKUP($AJ76,Sheet1!$A$2:$B$95,2,FALSE)</f>
        <v>50000</v>
      </c>
    </row>
    <row r="77" spans="1:37">
      <c r="A77" s="157">
        <v>71</v>
      </c>
      <c r="B77" s="181">
        <v>76</v>
      </c>
      <c r="C77" s="177" t="s">
        <v>678</v>
      </c>
      <c r="D77" s="18" t="s">
        <v>677</v>
      </c>
      <c r="E77" s="44" t="s">
        <v>626</v>
      </c>
      <c r="F77" s="19" t="s">
        <v>164</v>
      </c>
      <c r="G77" s="19" t="s">
        <v>165</v>
      </c>
      <c r="H77" s="141"/>
      <c r="I77" s="20">
        <f t="shared" si="1"/>
        <v>2135000</v>
      </c>
      <c r="J77" s="21" t="s">
        <v>84</v>
      </c>
      <c r="K77" s="22">
        <f>VLOOKUP($J77,Sheet1!$A$2:$B$95,2,FALSE)</f>
        <v>1188000</v>
      </c>
      <c r="L77" s="23" t="s">
        <v>81</v>
      </c>
      <c r="M77" s="22">
        <f>VLOOKUP($L77,Sheet1!$A$2:$B$95,2,FALSE)</f>
        <v>105600</v>
      </c>
      <c r="N77" s="24" t="s">
        <v>122</v>
      </c>
      <c r="O77" s="25">
        <f>VLOOKUP($N77,Sheet1!$A$2:$B$95,2,FALSE)</f>
        <v>484000</v>
      </c>
      <c r="P77" s="24" t="s">
        <v>54</v>
      </c>
      <c r="Q77" s="25">
        <f>VLOOKUP($P77,Sheet1!$A$2:$B$95,2,FALSE)</f>
        <v>0</v>
      </c>
      <c r="R77" s="26" t="s">
        <v>154</v>
      </c>
      <c r="S77" s="27">
        <f>VLOOKUP($R77,Sheet1!$A$2:$B$95,2,FALSE)</f>
        <v>0</v>
      </c>
      <c r="T77" s="26" t="s">
        <v>56</v>
      </c>
      <c r="U77" s="27">
        <f>VLOOKUP($T77,Sheet1!$A$2:$B$95,2,FALSE)</f>
        <v>40700</v>
      </c>
      <c r="V77" s="26" t="s">
        <v>43</v>
      </c>
      <c r="W77" s="27">
        <f>VLOOKUP($V77,Sheet1!$A$2:$B$95,2,FALSE)</f>
        <v>78100</v>
      </c>
      <c r="X77" s="28" t="s">
        <v>85</v>
      </c>
      <c r="Y77" s="29">
        <f>VLOOKUP($X77,Sheet1!$A$2:$B$95,2,FALSE)</f>
        <v>105600</v>
      </c>
      <c r="Z77" s="30" t="s">
        <v>57</v>
      </c>
      <c r="AA77" s="29">
        <f>VLOOKUP($Z77,Sheet1!$A$2:$B$95,2,FALSE)</f>
        <v>0</v>
      </c>
      <c r="AB77" s="30" t="s">
        <v>113</v>
      </c>
      <c r="AC77" s="29">
        <f>VLOOKUP($AB77,Sheet1!$A$2:$B$95,2,FALSE)</f>
        <v>33000</v>
      </c>
      <c r="AD77" s="31" t="s">
        <v>47</v>
      </c>
      <c r="AE77" s="32">
        <f>VLOOKUP($AD77,Sheet1!$A$2:$B$95,2,FALSE)</f>
        <v>0</v>
      </c>
      <c r="AF77" s="33" t="s">
        <v>133</v>
      </c>
      <c r="AG77" s="32">
        <f>VLOOKUP($AF77,Sheet1!$A$2:$B$95,2,FALSE)</f>
        <v>0</v>
      </c>
      <c r="AH77" s="34" t="s">
        <v>153</v>
      </c>
      <c r="AI77" s="35">
        <f>VLOOKUP($AH77,Sheet1!$A$2:$B$95,2,FALSE)</f>
        <v>100000</v>
      </c>
      <c r="AJ77" s="172" t="s">
        <v>151</v>
      </c>
      <c r="AK77" s="35">
        <f>VLOOKUP($AJ77,Sheet1!$A$2:$B$95,2,FALSE)</f>
        <v>0</v>
      </c>
    </row>
    <row r="78" spans="1:37">
      <c r="A78" s="157">
        <v>253</v>
      </c>
      <c r="B78" s="181">
        <v>77</v>
      </c>
      <c r="C78" s="177" t="s">
        <v>693</v>
      </c>
      <c r="D78" s="18" t="s">
        <v>692</v>
      </c>
      <c r="E78" s="44" t="s">
        <v>694</v>
      </c>
      <c r="F78" s="19" t="s">
        <v>164</v>
      </c>
      <c r="G78" s="19" t="s">
        <v>165</v>
      </c>
      <c r="H78" s="141"/>
      <c r="I78" s="20">
        <f t="shared" si="1"/>
        <v>2128450</v>
      </c>
      <c r="J78" s="21" t="s">
        <v>38</v>
      </c>
      <c r="K78" s="22">
        <f>VLOOKUP($J78,Sheet1!$A$2:$B$95,2,FALSE)</f>
        <v>354750</v>
      </c>
      <c r="L78" s="23" t="s">
        <v>53</v>
      </c>
      <c r="M78" s="22">
        <f>VLOOKUP($L78,Sheet1!$A$2:$B$95,2,FALSE)</f>
        <v>233200</v>
      </c>
      <c r="N78" s="24" t="s">
        <v>122</v>
      </c>
      <c r="O78" s="25">
        <f>VLOOKUP($N78,Sheet1!$A$2:$B$95,2,FALSE)</f>
        <v>484000</v>
      </c>
      <c r="P78" s="24" t="s">
        <v>54</v>
      </c>
      <c r="Q78" s="25">
        <f>VLOOKUP($P78,Sheet1!$A$2:$B$95,2,FALSE)</f>
        <v>0</v>
      </c>
      <c r="R78" s="26" t="s">
        <v>152</v>
      </c>
      <c r="S78" s="27">
        <f>VLOOKUP($R78,Sheet1!$A$2:$B$95,2,FALSE)</f>
        <v>233200</v>
      </c>
      <c r="T78" s="26" t="s">
        <v>55</v>
      </c>
      <c r="U78" s="27">
        <f>VLOOKUP($T78,Sheet1!$A$2:$B$95,2,FALSE)</f>
        <v>105600</v>
      </c>
      <c r="V78" s="26" t="s">
        <v>43</v>
      </c>
      <c r="W78" s="27">
        <f>VLOOKUP($V78,Sheet1!$A$2:$B$95,2,FALSE)</f>
        <v>78100</v>
      </c>
      <c r="X78" s="28" t="s">
        <v>108</v>
      </c>
      <c r="Y78" s="29">
        <f>VLOOKUP($X78,Sheet1!$A$2:$B$95,2,FALSE)</f>
        <v>484000</v>
      </c>
      <c r="Z78" s="30" t="s">
        <v>119</v>
      </c>
      <c r="AA78" s="29">
        <f>VLOOKUP($Z78,Sheet1!$A$2:$B$95,2,FALSE)</f>
        <v>0</v>
      </c>
      <c r="AB78" s="30" t="s">
        <v>85</v>
      </c>
      <c r="AC78" s="29">
        <f>VLOOKUP($AB78,Sheet1!$A$2:$B$95,2,FALSE)</f>
        <v>105600</v>
      </c>
      <c r="AD78" s="31" t="s">
        <v>47</v>
      </c>
      <c r="AE78" s="32">
        <f>VLOOKUP($AD78,Sheet1!$A$2:$B$95,2,FALSE)</f>
        <v>0</v>
      </c>
      <c r="AF78" s="33" t="s">
        <v>131</v>
      </c>
      <c r="AG78" s="32">
        <f>VLOOKUP($AF78,Sheet1!$A$2:$B$95,2,FALSE)</f>
        <v>0</v>
      </c>
      <c r="AH78" s="34" t="s">
        <v>151</v>
      </c>
      <c r="AI78" s="35">
        <f>VLOOKUP($AH78,Sheet1!$A$2:$B$95,2,FALSE)</f>
        <v>0</v>
      </c>
      <c r="AJ78" s="172" t="s">
        <v>50</v>
      </c>
      <c r="AK78" s="35">
        <f>VLOOKUP($AJ78,Sheet1!$A$2:$B$95,2,FALSE)</f>
        <v>50000</v>
      </c>
    </row>
    <row r="79" spans="1:37">
      <c r="A79" s="157">
        <v>424</v>
      </c>
      <c r="B79" s="181">
        <v>78</v>
      </c>
      <c r="C79" s="177" t="s">
        <v>1102</v>
      </c>
      <c r="D79" s="18" t="s">
        <v>1096</v>
      </c>
      <c r="E79" s="44" t="s">
        <v>1097</v>
      </c>
      <c r="F79" s="19" t="s">
        <v>1095</v>
      </c>
      <c r="G79" s="19" t="s">
        <v>1022</v>
      </c>
      <c r="H79" s="141"/>
      <c r="I79" s="20">
        <f t="shared" si="1"/>
        <v>2125150</v>
      </c>
      <c r="J79" s="21" t="s">
        <v>75</v>
      </c>
      <c r="K79" s="22">
        <f>VLOOKUP($J79,Sheet1!$A$2:$B$95,2,FALSE)</f>
        <v>233200</v>
      </c>
      <c r="L79" s="23" t="s">
        <v>95</v>
      </c>
      <c r="M79" s="22">
        <f>VLOOKUP($L79,Sheet1!$A$2:$B$95,2,FALSE)</f>
        <v>0</v>
      </c>
      <c r="N79" s="24" t="s">
        <v>101</v>
      </c>
      <c r="O79" s="25">
        <f>VLOOKUP($N79,Sheet1!$A$2:$B$95,2,FALSE)</f>
        <v>396000</v>
      </c>
      <c r="P79" s="46" t="s">
        <v>122</v>
      </c>
      <c r="Q79" s="25">
        <f>VLOOKUP($P79,Sheet1!$A$2:$B$95,2,FALSE)</f>
        <v>484000</v>
      </c>
      <c r="R79" s="26" t="s">
        <v>180</v>
      </c>
      <c r="S79" s="27">
        <f>VLOOKUP($R79,Sheet1!$A$2:$B$95,2,FALSE)</f>
        <v>0</v>
      </c>
      <c r="T79" s="26" t="s">
        <v>155</v>
      </c>
      <c r="U79" s="27">
        <f>VLOOKUP($T79,Sheet1!$A$2:$B$95,2,FALSE)</f>
        <v>62150</v>
      </c>
      <c r="V79" s="42" t="s">
        <v>43</v>
      </c>
      <c r="W79" s="27">
        <f>VLOOKUP($V79,Sheet1!$A$2:$B$95,2,FALSE)</f>
        <v>78100</v>
      </c>
      <c r="X79" s="28" t="s">
        <v>106</v>
      </c>
      <c r="Y79" s="29">
        <f>VLOOKUP($X79,Sheet1!$A$2:$B$95,2,FALSE)</f>
        <v>148500</v>
      </c>
      <c r="Z79" s="28" t="s">
        <v>108</v>
      </c>
      <c r="AA79" s="29">
        <f>VLOOKUP($Z79,Sheet1!$A$2:$B$95,2,FALSE)</f>
        <v>484000</v>
      </c>
      <c r="AB79" s="28" t="s">
        <v>127</v>
      </c>
      <c r="AC79" s="29">
        <f>VLOOKUP($AB79,Sheet1!$A$2:$B$95,2,FALSE)</f>
        <v>40700</v>
      </c>
      <c r="AD79" s="31" t="s">
        <v>47</v>
      </c>
      <c r="AE79" s="32">
        <f>VLOOKUP($AD79,Sheet1!$A$2:$B$95,2,FALSE)</f>
        <v>0</v>
      </c>
      <c r="AF79" s="39" t="s">
        <v>48</v>
      </c>
      <c r="AG79" s="32">
        <f>VLOOKUP($AF79,Sheet1!$A$2:$B$95,2,FALSE)</f>
        <v>148500</v>
      </c>
      <c r="AH79" s="38" t="s">
        <v>49</v>
      </c>
      <c r="AI79" s="35">
        <f>VLOOKUP($AH79,Sheet1!$A$2:$B$95,2,FALSE)</f>
        <v>0</v>
      </c>
      <c r="AJ79" s="172" t="s">
        <v>50</v>
      </c>
      <c r="AK79" s="35">
        <f>VLOOKUP($AJ79,Sheet1!$A$2:$B$95,2,FALSE)</f>
        <v>50000</v>
      </c>
    </row>
    <row r="80" spans="1:37">
      <c r="A80" s="157">
        <v>16</v>
      </c>
      <c r="B80" s="181">
        <v>79</v>
      </c>
      <c r="C80" s="177" t="s">
        <v>979</v>
      </c>
      <c r="D80" s="18" t="s">
        <v>977</v>
      </c>
      <c r="E80" s="44" t="s">
        <v>978</v>
      </c>
      <c r="F80" s="19" t="s">
        <v>164</v>
      </c>
      <c r="G80" s="19" t="s">
        <v>165</v>
      </c>
      <c r="H80" s="141"/>
      <c r="I80" s="20">
        <f t="shared" si="1"/>
        <v>2117038</v>
      </c>
      <c r="J80" s="21" t="s">
        <v>68</v>
      </c>
      <c r="K80" s="22">
        <f>VLOOKUP($J80,Sheet1!$A$2:$B$95,2,FALSE)</f>
        <v>233200</v>
      </c>
      <c r="L80" s="23" t="s">
        <v>53</v>
      </c>
      <c r="M80" s="22">
        <f>VLOOKUP($L80,Sheet1!$A$2:$B$95,2,FALSE)</f>
        <v>233200</v>
      </c>
      <c r="N80" s="40" t="s">
        <v>122</v>
      </c>
      <c r="O80" s="25">
        <f>VLOOKUP($N80,Sheet1!$A$2:$B$95,2,FALSE)</f>
        <v>484000</v>
      </c>
      <c r="P80" s="24" t="s">
        <v>101</v>
      </c>
      <c r="Q80" s="25">
        <f>VLOOKUP($P80,Sheet1!$A$2:$B$95,2,FALSE)</f>
        <v>396000</v>
      </c>
      <c r="R80" s="26" t="s">
        <v>180</v>
      </c>
      <c r="S80" s="27">
        <f>VLOOKUP($R80,Sheet1!$A$2:$B$95,2,FALSE)</f>
        <v>0</v>
      </c>
      <c r="T80" s="26" t="s">
        <v>55</v>
      </c>
      <c r="U80" s="27">
        <f>VLOOKUP($T80,Sheet1!$A$2:$B$95,2,FALSE)</f>
        <v>105600</v>
      </c>
      <c r="V80" s="26" t="s">
        <v>43</v>
      </c>
      <c r="W80" s="27">
        <f>VLOOKUP($V80,Sheet1!$A$2:$B$95,2,FALSE)</f>
        <v>78100</v>
      </c>
      <c r="X80" s="28" t="s">
        <v>44</v>
      </c>
      <c r="Y80" s="29">
        <f>VLOOKUP($X80,Sheet1!$A$2:$B$95,2,FALSE)</f>
        <v>52938</v>
      </c>
      <c r="Z80" s="37" t="s">
        <v>108</v>
      </c>
      <c r="AA80" s="29">
        <f>VLOOKUP($Z80,Sheet1!$A$2:$B$95,2,FALSE)</f>
        <v>484000</v>
      </c>
      <c r="AB80" s="30" t="s">
        <v>76</v>
      </c>
      <c r="AC80" s="29">
        <f>VLOOKUP($AB80,Sheet1!$A$2:$B$95,2,FALSE)</f>
        <v>0</v>
      </c>
      <c r="AD80" s="31" t="s">
        <v>47</v>
      </c>
      <c r="AE80" s="32">
        <f>VLOOKUP($AD80,Sheet1!$A$2:$B$95,2,FALSE)</f>
        <v>0</v>
      </c>
      <c r="AF80" s="39" t="s">
        <v>133</v>
      </c>
      <c r="AG80" s="32">
        <f>VLOOKUP($AF80,Sheet1!$A$2:$B$95,2,FALSE)</f>
        <v>0</v>
      </c>
      <c r="AH80" s="38" t="s">
        <v>49</v>
      </c>
      <c r="AI80" s="35">
        <f>VLOOKUP($AH80,Sheet1!$A$2:$B$95,2,FALSE)</f>
        <v>0</v>
      </c>
      <c r="AJ80" s="172" t="s">
        <v>50</v>
      </c>
      <c r="AK80" s="35">
        <f>VLOOKUP($AJ80,Sheet1!$A$2:$B$95,2,FALSE)</f>
        <v>50000</v>
      </c>
    </row>
    <row r="81" spans="1:37">
      <c r="A81" s="157">
        <v>405</v>
      </c>
      <c r="B81" s="181">
        <v>80</v>
      </c>
      <c r="C81" s="177" t="s">
        <v>755</v>
      </c>
      <c r="D81" s="18" t="s">
        <v>753</v>
      </c>
      <c r="E81" s="44" t="s">
        <v>754</v>
      </c>
      <c r="F81" s="19" t="s">
        <v>164</v>
      </c>
      <c r="G81" s="19" t="s">
        <v>165</v>
      </c>
      <c r="H81" s="141"/>
      <c r="I81" s="20">
        <f t="shared" si="1"/>
        <v>2108788</v>
      </c>
      <c r="J81" s="21" t="s">
        <v>53</v>
      </c>
      <c r="K81" s="22">
        <f>VLOOKUP($J81,Sheet1!$A$2:$B$95,2,FALSE)</f>
        <v>233200</v>
      </c>
      <c r="L81" s="23" t="s">
        <v>38</v>
      </c>
      <c r="M81" s="22">
        <f>VLOOKUP($L81,Sheet1!$A$2:$B$95,2,FALSE)</f>
        <v>354750</v>
      </c>
      <c r="N81" s="24" t="s">
        <v>101</v>
      </c>
      <c r="O81" s="25">
        <f>VLOOKUP($N81,Sheet1!$A$2:$B$95,2,FALSE)</f>
        <v>396000</v>
      </c>
      <c r="P81" s="24" t="s">
        <v>132</v>
      </c>
      <c r="Q81" s="25">
        <f>VLOOKUP($P81,Sheet1!$A$2:$B$95,2,FALSE)</f>
        <v>78100</v>
      </c>
      <c r="R81" s="26" t="s">
        <v>152</v>
      </c>
      <c r="S81" s="27">
        <f>VLOOKUP($R81,Sheet1!$A$2:$B$95,2,FALSE)</f>
        <v>233200</v>
      </c>
      <c r="T81" s="26" t="s">
        <v>180</v>
      </c>
      <c r="U81" s="27">
        <f>VLOOKUP($T81,Sheet1!$A$2:$B$95,2,FALSE)</f>
        <v>0</v>
      </c>
      <c r="V81" s="26" t="s">
        <v>43</v>
      </c>
      <c r="W81" s="27">
        <f>VLOOKUP($V81,Sheet1!$A$2:$B$95,2,FALSE)</f>
        <v>78100</v>
      </c>
      <c r="X81" s="28" t="s">
        <v>44</v>
      </c>
      <c r="Y81" s="29">
        <f>VLOOKUP($X81,Sheet1!$A$2:$B$95,2,FALSE)</f>
        <v>52938</v>
      </c>
      <c r="Z81" s="30" t="s">
        <v>108</v>
      </c>
      <c r="AA81" s="29">
        <f>VLOOKUP($Z81,Sheet1!$A$2:$B$95,2,FALSE)</f>
        <v>484000</v>
      </c>
      <c r="AB81" s="30" t="s">
        <v>69</v>
      </c>
      <c r="AC81" s="29">
        <f>VLOOKUP($AB81,Sheet1!$A$2:$B$95,2,FALSE)</f>
        <v>0</v>
      </c>
      <c r="AD81" s="31" t="s">
        <v>47</v>
      </c>
      <c r="AE81" s="32">
        <f>VLOOKUP($AD81,Sheet1!$A$2:$B$95,2,FALSE)</f>
        <v>0</v>
      </c>
      <c r="AF81" s="33" t="s">
        <v>48</v>
      </c>
      <c r="AG81" s="32">
        <f>VLOOKUP($AF81,Sheet1!$A$2:$B$95,2,FALSE)</f>
        <v>148500</v>
      </c>
      <c r="AH81" s="34" t="s">
        <v>49</v>
      </c>
      <c r="AI81" s="35">
        <f>VLOOKUP($AH81,Sheet1!$A$2:$B$95,2,FALSE)</f>
        <v>0</v>
      </c>
      <c r="AJ81" s="172" t="s">
        <v>50</v>
      </c>
      <c r="AK81" s="35">
        <f>VLOOKUP($AJ81,Sheet1!$A$2:$B$95,2,FALSE)</f>
        <v>50000</v>
      </c>
    </row>
    <row r="82" spans="1:37">
      <c r="A82" s="157">
        <v>39</v>
      </c>
      <c r="B82" s="181">
        <v>81</v>
      </c>
      <c r="C82" s="177" t="s">
        <v>716</v>
      </c>
      <c r="D82" s="18" t="s">
        <v>715</v>
      </c>
      <c r="E82" s="44" t="s">
        <v>717</v>
      </c>
      <c r="F82" s="19" t="s">
        <v>164</v>
      </c>
      <c r="G82" s="19" t="s">
        <v>165</v>
      </c>
      <c r="H82" s="141"/>
      <c r="I82" s="20">
        <f t="shared" si="1"/>
        <v>2095038</v>
      </c>
      <c r="J82" s="21" t="s">
        <v>64</v>
      </c>
      <c r="K82" s="22">
        <f>VLOOKUP($J82,Sheet1!$A$2:$B$95,2,FALSE)</f>
        <v>105600</v>
      </c>
      <c r="L82" s="23" t="s">
        <v>53</v>
      </c>
      <c r="M82" s="22">
        <f>VLOOKUP($L82,Sheet1!$A$2:$B$95,2,FALSE)</f>
        <v>233200</v>
      </c>
      <c r="N82" s="24" t="s">
        <v>101</v>
      </c>
      <c r="O82" s="25">
        <f>VLOOKUP($N82,Sheet1!$A$2:$B$95,2,FALSE)</f>
        <v>396000</v>
      </c>
      <c r="P82" s="24" t="s">
        <v>122</v>
      </c>
      <c r="Q82" s="25">
        <f>VLOOKUP($P82,Sheet1!$A$2:$B$95,2,FALSE)</f>
        <v>484000</v>
      </c>
      <c r="R82" s="26" t="s">
        <v>55</v>
      </c>
      <c r="S82" s="27">
        <f>VLOOKUP($R82,Sheet1!$A$2:$B$95,2,FALSE)</f>
        <v>105600</v>
      </c>
      <c r="T82" s="26" t="s">
        <v>161</v>
      </c>
      <c r="U82" s="27">
        <f>VLOOKUP($T82,Sheet1!$A$2:$B$95,2,FALSE)</f>
        <v>0</v>
      </c>
      <c r="V82" s="26" t="s">
        <v>43</v>
      </c>
      <c r="W82" s="27">
        <f>VLOOKUP($V82,Sheet1!$A$2:$B$95,2,FALSE)</f>
        <v>78100</v>
      </c>
      <c r="X82" s="28" t="s">
        <v>44</v>
      </c>
      <c r="Y82" s="29">
        <f>VLOOKUP($X82,Sheet1!$A$2:$B$95,2,FALSE)</f>
        <v>52938</v>
      </c>
      <c r="Z82" s="30" t="s">
        <v>108</v>
      </c>
      <c r="AA82" s="29">
        <f>VLOOKUP($Z82,Sheet1!$A$2:$B$95,2,FALSE)</f>
        <v>484000</v>
      </c>
      <c r="AB82" s="30" t="s">
        <v>85</v>
      </c>
      <c r="AC82" s="29">
        <f>VLOOKUP($AB82,Sheet1!$A$2:$B$95,2,FALSE)</f>
        <v>105600</v>
      </c>
      <c r="AD82" s="31" t="s">
        <v>47</v>
      </c>
      <c r="AE82" s="32">
        <f>VLOOKUP($AD82,Sheet1!$A$2:$B$95,2,FALSE)</f>
        <v>0</v>
      </c>
      <c r="AF82" s="33" t="s">
        <v>133</v>
      </c>
      <c r="AG82" s="32">
        <f>VLOOKUP($AF82,Sheet1!$A$2:$B$95,2,FALSE)</f>
        <v>0</v>
      </c>
      <c r="AH82" s="34" t="s">
        <v>49</v>
      </c>
      <c r="AI82" s="35">
        <f>VLOOKUP($AH82,Sheet1!$A$2:$B$95,2,FALSE)</f>
        <v>0</v>
      </c>
      <c r="AJ82" s="172" t="s">
        <v>50</v>
      </c>
      <c r="AK82" s="35">
        <f>VLOOKUP($AJ82,Sheet1!$A$2:$B$95,2,FALSE)</f>
        <v>50000</v>
      </c>
    </row>
    <row r="83" spans="1:37">
      <c r="A83" s="157">
        <v>294</v>
      </c>
      <c r="B83" s="181">
        <v>82</v>
      </c>
      <c r="C83" s="177" t="s">
        <v>562</v>
      </c>
      <c r="D83" s="18" t="s">
        <v>560</v>
      </c>
      <c r="E83" s="44" t="s">
        <v>564</v>
      </c>
      <c r="F83" s="19" t="s">
        <v>164</v>
      </c>
      <c r="G83" s="19" t="s">
        <v>165</v>
      </c>
      <c r="H83" s="141"/>
      <c r="I83" s="20">
        <f t="shared" si="1"/>
        <v>2094488</v>
      </c>
      <c r="J83" s="21" t="s">
        <v>64</v>
      </c>
      <c r="K83" s="22">
        <f>VLOOKUP($J83,Sheet1!$A$2:$B$95,2,FALSE)</f>
        <v>105600</v>
      </c>
      <c r="L83" s="23" t="s">
        <v>84</v>
      </c>
      <c r="M83" s="22">
        <f>VLOOKUP($L83,Sheet1!$A$2:$B$95,2,FALSE)</f>
        <v>1188000</v>
      </c>
      <c r="N83" s="24" t="s">
        <v>40</v>
      </c>
      <c r="O83" s="25">
        <f>VLOOKUP($N83,Sheet1!$A$2:$B$95,2,FALSE)</f>
        <v>52938</v>
      </c>
      <c r="P83" s="24" t="s">
        <v>103</v>
      </c>
      <c r="Q83" s="25">
        <f>VLOOKUP($P83,Sheet1!$A$2:$B$95,2,FALSE)</f>
        <v>62150</v>
      </c>
      <c r="R83" s="26" t="s">
        <v>180</v>
      </c>
      <c r="S83" s="27">
        <f>VLOOKUP($R83,Sheet1!$A$2:$B$95,2,FALSE)</f>
        <v>0</v>
      </c>
      <c r="T83" s="26" t="s">
        <v>56</v>
      </c>
      <c r="U83" s="27">
        <f>VLOOKUP($T83,Sheet1!$A$2:$B$95,2,FALSE)</f>
        <v>40700</v>
      </c>
      <c r="V83" s="26" t="s">
        <v>43</v>
      </c>
      <c r="W83" s="27">
        <f>VLOOKUP($V83,Sheet1!$A$2:$B$95,2,FALSE)</f>
        <v>78100</v>
      </c>
      <c r="X83" s="28" t="s">
        <v>108</v>
      </c>
      <c r="Y83" s="29">
        <f>VLOOKUP($X83,Sheet1!$A$2:$B$95,2,FALSE)</f>
        <v>484000</v>
      </c>
      <c r="Z83" s="30" t="s">
        <v>57</v>
      </c>
      <c r="AA83" s="29">
        <f>VLOOKUP($Z83,Sheet1!$A$2:$B$95,2,FALSE)</f>
        <v>0</v>
      </c>
      <c r="AB83" s="30" t="s">
        <v>113</v>
      </c>
      <c r="AC83" s="29">
        <f>VLOOKUP($AB83,Sheet1!$A$2:$B$95,2,FALSE)</f>
        <v>33000</v>
      </c>
      <c r="AD83" s="31" t="s">
        <v>47</v>
      </c>
      <c r="AE83" s="32">
        <f>VLOOKUP($AD83,Sheet1!$A$2:$B$95,2,FALSE)</f>
        <v>0</v>
      </c>
      <c r="AF83" s="33" t="s">
        <v>133</v>
      </c>
      <c r="AG83" s="32">
        <f>VLOOKUP($AF83,Sheet1!$A$2:$B$95,2,FALSE)</f>
        <v>0</v>
      </c>
      <c r="AH83" s="34" t="s">
        <v>49</v>
      </c>
      <c r="AI83" s="35">
        <f>VLOOKUP($AH83,Sheet1!$A$2:$B$95,2,FALSE)</f>
        <v>0</v>
      </c>
      <c r="AJ83" s="172" t="s">
        <v>50</v>
      </c>
      <c r="AK83" s="35">
        <f>VLOOKUP($AJ83,Sheet1!$A$2:$B$95,2,FALSE)</f>
        <v>50000</v>
      </c>
    </row>
    <row r="84" spans="1:37">
      <c r="A84" s="157">
        <v>148</v>
      </c>
      <c r="B84" s="181">
        <v>83</v>
      </c>
      <c r="C84" s="177" t="s">
        <v>522</v>
      </c>
      <c r="D84" s="18" t="s">
        <v>523</v>
      </c>
      <c r="E84" s="44" t="s">
        <v>524</v>
      </c>
      <c r="F84" s="19" t="s">
        <v>164</v>
      </c>
      <c r="G84" s="19" t="s">
        <v>165</v>
      </c>
      <c r="H84" s="141"/>
      <c r="I84" s="20">
        <f t="shared" si="1"/>
        <v>2086788</v>
      </c>
      <c r="J84" s="21" t="s">
        <v>38</v>
      </c>
      <c r="K84" s="22">
        <f>VLOOKUP($J84,Sheet1!$A$2:$B$95,2,FALSE)</f>
        <v>354750</v>
      </c>
      <c r="L84" s="23" t="s">
        <v>53</v>
      </c>
      <c r="M84" s="22">
        <f>VLOOKUP($L84,Sheet1!$A$2:$B$95,2,FALSE)</f>
        <v>233200</v>
      </c>
      <c r="N84" s="24" t="s">
        <v>101</v>
      </c>
      <c r="O84" s="25">
        <f>VLOOKUP($N84,Sheet1!$A$2:$B$95,2,FALSE)</f>
        <v>396000</v>
      </c>
      <c r="P84" s="24" t="s">
        <v>132</v>
      </c>
      <c r="Q84" s="25">
        <f>VLOOKUP($P84,Sheet1!$A$2:$B$95,2,FALSE)</f>
        <v>78100</v>
      </c>
      <c r="R84" s="26" t="s">
        <v>180</v>
      </c>
      <c r="S84" s="27">
        <f>VLOOKUP($R84,Sheet1!$A$2:$B$95,2,FALSE)</f>
        <v>0</v>
      </c>
      <c r="T84" s="26" t="s">
        <v>55</v>
      </c>
      <c r="U84" s="27">
        <f>VLOOKUP($T84,Sheet1!$A$2:$B$95,2,FALSE)</f>
        <v>105600</v>
      </c>
      <c r="V84" s="26" t="s">
        <v>43</v>
      </c>
      <c r="W84" s="27">
        <f>VLOOKUP($V84,Sheet1!$A$2:$B$95,2,FALSE)</f>
        <v>78100</v>
      </c>
      <c r="X84" s="28" t="s">
        <v>44</v>
      </c>
      <c r="Y84" s="29">
        <f>VLOOKUP($X84,Sheet1!$A$2:$B$95,2,FALSE)</f>
        <v>52938</v>
      </c>
      <c r="Z84" s="30" t="s">
        <v>108</v>
      </c>
      <c r="AA84" s="29">
        <f>VLOOKUP($Z84,Sheet1!$A$2:$B$95,2,FALSE)</f>
        <v>484000</v>
      </c>
      <c r="AB84" s="30" t="s">
        <v>85</v>
      </c>
      <c r="AC84" s="29">
        <f>VLOOKUP($AB84,Sheet1!$A$2:$B$95,2,FALSE)</f>
        <v>105600</v>
      </c>
      <c r="AD84" s="31" t="s">
        <v>47</v>
      </c>
      <c r="AE84" s="32">
        <f>VLOOKUP($AD84,Sheet1!$A$2:$B$95,2,FALSE)</f>
        <v>0</v>
      </c>
      <c r="AF84" s="33" t="s">
        <v>48</v>
      </c>
      <c r="AG84" s="32">
        <f>VLOOKUP($AF84,Sheet1!$A$2:$B$95,2,FALSE)</f>
        <v>148500</v>
      </c>
      <c r="AH84" s="34" t="s">
        <v>49</v>
      </c>
      <c r="AI84" s="35">
        <f>VLOOKUP($AH84,Sheet1!$A$2:$B$95,2,FALSE)</f>
        <v>0</v>
      </c>
      <c r="AJ84" s="172" t="s">
        <v>50</v>
      </c>
      <c r="AK84" s="35">
        <f>VLOOKUP($AJ84,Sheet1!$A$2:$B$95,2,FALSE)</f>
        <v>50000</v>
      </c>
    </row>
    <row r="85" spans="1:37">
      <c r="A85" s="157">
        <v>69</v>
      </c>
      <c r="B85" s="181">
        <v>84</v>
      </c>
      <c r="C85" s="177" t="s">
        <v>940</v>
      </c>
      <c r="D85" s="18" t="s">
        <v>337</v>
      </c>
      <c r="E85" s="44" t="s">
        <v>340</v>
      </c>
      <c r="F85" s="19" t="s">
        <v>164</v>
      </c>
      <c r="G85" s="19" t="s">
        <v>165</v>
      </c>
      <c r="H85" s="141"/>
      <c r="I85" s="20">
        <f t="shared" si="1"/>
        <v>2084450</v>
      </c>
      <c r="J85" s="21" t="s">
        <v>53</v>
      </c>
      <c r="K85" s="22">
        <f>VLOOKUP($J85,Sheet1!$A$2:$B$95,2,FALSE)</f>
        <v>233200</v>
      </c>
      <c r="L85" s="23" t="s">
        <v>38</v>
      </c>
      <c r="M85" s="22">
        <f>VLOOKUP($L85,Sheet1!$A$2:$B$95,2,FALSE)</f>
        <v>354750</v>
      </c>
      <c r="N85" s="40" t="s">
        <v>122</v>
      </c>
      <c r="O85" s="25">
        <f>VLOOKUP($N85,Sheet1!$A$2:$B$95,2,FALSE)</f>
        <v>484000</v>
      </c>
      <c r="P85" s="46" t="s">
        <v>132</v>
      </c>
      <c r="Q85" s="25">
        <f>VLOOKUP($P85,Sheet1!$A$2:$B$95,2,FALSE)</f>
        <v>78100</v>
      </c>
      <c r="R85" s="26" t="s">
        <v>148</v>
      </c>
      <c r="S85" s="27">
        <f>VLOOKUP($R85,Sheet1!$A$2:$B$95,2,FALSE)</f>
        <v>40700</v>
      </c>
      <c r="T85" s="26" t="s">
        <v>180</v>
      </c>
      <c r="U85" s="27">
        <f>VLOOKUP($T85,Sheet1!$A$2:$B$95,2,FALSE)</f>
        <v>0</v>
      </c>
      <c r="V85" s="26" t="s">
        <v>55</v>
      </c>
      <c r="W85" s="27">
        <f>VLOOKUP($V85,Sheet1!$A$2:$B$95,2,FALSE)</f>
        <v>105600</v>
      </c>
      <c r="X85" s="28" t="s">
        <v>119</v>
      </c>
      <c r="Y85" s="29">
        <f>VLOOKUP($X85,Sheet1!$A$2:$B$95,2,FALSE)</f>
        <v>0</v>
      </c>
      <c r="Z85" s="28" t="s">
        <v>108</v>
      </c>
      <c r="AA85" s="29">
        <f>VLOOKUP($Z85,Sheet1!$A$2:$B$95,2,FALSE)</f>
        <v>484000</v>
      </c>
      <c r="AB85" s="28" t="s">
        <v>85</v>
      </c>
      <c r="AC85" s="29">
        <f>VLOOKUP($AB85,Sheet1!$A$2:$B$95,2,FALSE)</f>
        <v>105600</v>
      </c>
      <c r="AD85" s="31" t="s">
        <v>47</v>
      </c>
      <c r="AE85" s="32">
        <f>VLOOKUP($AD85,Sheet1!$A$2:$B$95,2,FALSE)</f>
        <v>0</v>
      </c>
      <c r="AF85" s="39" t="s">
        <v>48</v>
      </c>
      <c r="AG85" s="32">
        <f>VLOOKUP($AF85,Sheet1!$A$2:$B$95,2,FALSE)</f>
        <v>148500</v>
      </c>
      <c r="AH85" s="38" t="s">
        <v>49</v>
      </c>
      <c r="AI85" s="35">
        <f>VLOOKUP($AH85,Sheet1!$A$2:$B$95,2,FALSE)</f>
        <v>0</v>
      </c>
      <c r="AJ85" s="172" t="s">
        <v>50</v>
      </c>
      <c r="AK85" s="35">
        <f>VLOOKUP($AJ85,Sheet1!$A$2:$B$95,2,FALSE)</f>
        <v>50000</v>
      </c>
    </row>
    <row r="86" spans="1:37">
      <c r="A86" s="157">
        <v>214</v>
      </c>
      <c r="B86" s="181">
        <v>85</v>
      </c>
      <c r="C86" s="177" t="s">
        <v>972</v>
      </c>
      <c r="D86" s="18" t="s">
        <v>971</v>
      </c>
      <c r="E86" s="44" t="s">
        <v>974</v>
      </c>
      <c r="F86" s="19" t="s">
        <v>164</v>
      </c>
      <c r="G86" s="19" t="s">
        <v>165</v>
      </c>
      <c r="H86" s="141"/>
      <c r="I86" s="20">
        <f t="shared" si="1"/>
        <v>2074550</v>
      </c>
      <c r="J86" s="21" t="s">
        <v>38</v>
      </c>
      <c r="K86" s="22">
        <f>VLOOKUP($J86,Sheet1!$A$2:$B$95,2,FALSE)</f>
        <v>354750</v>
      </c>
      <c r="L86" s="23" t="s">
        <v>53</v>
      </c>
      <c r="M86" s="22">
        <f>VLOOKUP($L86,Sheet1!$A$2:$B$95,2,FALSE)</f>
        <v>233200</v>
      </c>
      <c r="N86" s="24" t="s">
        <v>39</v>
      </c>
      <c r="O86" s="25">
        <f>VLOOKUP($N86,Sheet1!$A$2:$B$95,2,FALSE)</f>
        <v>78100</v>
      </c>
      <c r="P86" s="41" t="s">
        <v>101</v>
      </c>
      <c r="Q86" s="25">
        <f>VLOOKUP($P86,Sheet1!$A$2:$B$95,2,FALSE)</f>
        <v>396000</v>
      </c>
      <c r="R86" s="26" t="s">
        <v>55</v>
      </c>
      <c r="S86" s="27">
        <f>VLOOKUP($R86,Sheet1!$A$2:$B$95,2,FALSE)</f>
        <v>105600</v>
      </c>
      <c r="T86" s="42" t="s">
        <v>56</v>
      </c>
      <c r="U86" s="27">
        <f>VLOOKUP($T86,Sheet1!$A$2:$B$95,2,FALSE)</f>
        <v>40700</v>
      </c>
      <c r="V86" s="42" t="s">
        <v>43</v>
      </c>
      <c r="W86" s="27">
        <f>VLOOKUP($V86,Sheet1!$A$2:$B$95,2,FALSE)</f>
        <v>78100</v>
      </c>
      <c r="X86" s="37" t="s">
        <v>108</v>
      </c>
      <c r="Y86" s="29">
        <f>VLOOKUP($X86,Sheet1!$A$2:$B$95,2,FALSE)</f>
        <v>484000</v>
      </c>
      <c r="Z86" s="28" t="s">
        <v>85</v>
      </c>
      <c r="AA86" s="29">
        <f>VLOOKUP($Z86,Sheet1!$A$2:$B$95,2,FALSE)</f>
        <v>105600</v>
      </c>
      <c r="AB86" s="28" t="s">
        <v>76</v>
      </c>
      <c r="AC86" s="29">
        <f>VLOOKUP($AB86,Sheet1!$A$2:$B$95,2,FALSE)</f>
        <v>0</v>
      </c>
      <c r="AD86" s="33" t="s">
        <v>48</v>
      </c>
      <c r="AE86" s="32">
        <f>VLOOKUP($AD86,Sheet1!$A$2:$B$95,2,FALSE)</f>
        <v>148500</v>
      </c>
      <c r="AF86" s="31" t="s">
        <v>133</v>
      </c>
      <c r="AG86" s="32">
        <f>VLOOKUP($AF86,Sheet1!$A$2:$B$95,2,FALSE)</f>
        <v>0</v>
      </c>
      <c r="AH86" s="34" t="s">
        <v>58</v>
      </c>
      <c r="AI86" s="35">
        <f>VLOOKUP($AH86,Sheet1!$A$2:$B$95,2,FALSE)</f>
        <v>0</v>
      </c>
      <c r="AJ86" s="172" t="s">
        <v>50</v>
      </c>
      <c r="AK86" s="35">
        <f>VLOOKUP($AJ86,Sheet1!$A$2:$B$95,2,FALSE)</f>
        <v>50000</v>
      </c>
    </row>
    <row r="87" spans="1:37">
      <c r="A87" s="157">
        <v>72</v>
      </c>
      <c r="B87" s="181">
        <v>86</v>
      </c>
      <c r="C87" s="177" t="s">
        <v>471</v>
      </c>
      <c r="D87" s="18" t="s">
        <v>470</v>
      </c>
      <c r="E87" s="44" t="s">
        <v>1114</v>
      </c>
      <c r="F87" s="19" t="s">
        <v>36</v>
      </c>
      <c r="G87" s="19" t="s">
        <v>165</v>
      </c>
      <c r="H87" s="141" t="s">
        <v>1112</v>
      </c>
      <c r="I87" s="20">
        <f t="shared" si="1"/>
        <v>2074138</v>
      </c>
      <c r="J87" s="21" t="s">
        <v>37</v>
      </c>
      <c r="K87" s="22">
        <f>VLOOKUP($J87,Sheet1!$A$2:$B$95,2,FALSE)</f>
        <v>0</v>
      </c>
      <c r="L87" s="23" t="s">
        <v>84</v>
      </c>
      <c r="M87" s="22">
        <f>VLOOKUP($L87,Sheet1!$A$2:$B$95,2,FALSE)</f>
        <v>1188000</v>
      </c>
      <c r="N87" s="24" t="s">
        <v>134</v>
      </c>
      <c r="O87" s="25">
        <f>VLOOKUP($N87,Sheet1!$A$2:$B$95,2,FALSE)</f>
        <v>148500</v>
      </c>
      <c r="P87" s="24" t="s">
        <v>54</v>
      </c>
      <c r="Q87" s="25">
        <f>VLOOKUP($P87,Sheet1!$A$2:$B$95,2,FALSE)</f>
        <v>0</v>
      </c>
      <c r="R87" s="26" t="s">
        <v>146</v>
      </c>
      <c r="S87" s="27">
        <f>VLOOKUP($R87,Sheet1!$A$2:$B$95,2,FALSE)</f>
        <v>181500</v>
      </c>
      <c r="T87" s="26" t="s">
        <v>158</v>
      </c>
      <c r="U87" s="27">
        <f>VLOOKUP($T87,Sheet1!$A$2:$B$95,2,FALSE)</f>
        <v>78100</v>
      </c>
      <c r="V87" s="26" t="s">
        <v>43</v>
      </c>
      <c r="W87" s="27">
        <f>VLOOKUP($V87,Sheet1!$A$2:$B$95,2,FALSE)</f>
        <v>78100</v>
      </c>
      <c r="X87" s="28" t="s">
        <v>44</v>
      </c>
      <c r="Y87" s="29">
        <f>VLOOKUP($X87,Sheet1!$A$2:$B$95,2,FALSE)</f>
        <v>52938</v>
      </c>
      <c r="Z87" s="30" t="s">
        <v>106</v>
      </c>
      <c r="AA87" s="29">
        <f>VLOOKUP($Z87,Sheet1!$A$2:$B$95,2,FALSE)</f>
        <v>148500</v>
      </c>
      <c r="AB87" s="30" t="s">
        <v>76</v>
      </c>
      <c r="AC87" s="29">
        <f>VLOOKUP($AB87,Sheet1!$A$2:$B$95,2,FALSE)</f>
        <v>0</v>
      </c>
      <c r="AD87" s="31" t="s">
        <v>47</v>
      </c>
      <c r="AE87" s="32">
        <f>VLOOKUP($AD87,Sheet1!$A$2:$B$95,2,FALSE)</f>
        <v>0</v>
      </c>
      <c r="AF87" s="33" t="s">
        <v>48</v>
      </c>
      <c r="AG87" s="32">
        <f>VLOOKUP($AF87,Sheet1!$A$2:$B$95,2,FALSE)</f>
        <v>148500</v>
      </c>
      <c r="AH87" s="34" t="s">
        <v>58</v>
      </c>
      <c r="AI87" s="35">
        <f>VLOOKUP($AH87,Sheet1!$A$2:$B$95,2,FALSE)</f>
        <v>0</v>
      </c>
      <c r="AJ87" s="172" t="s">
        <v>50</v>
      </c>
      <c r="AK87" s="35">
        <f>VLOOKUP($AJ87,Sheet1!$A$2:$B$95,2,FALSE)</f>
        <v>50000</v>
      </c>
    </row>
    <row r="88" spans="1:37">
      <c r="A88" s="157">
        <v>198</v>
      </c>
      <c r="B88" s="181">
        <v>87</v>
      </c>
      <c r="C88" s="177" t="s">
        <v>664</v>
      </c>
      <c r="D88" s="18" t="s">
        <v>661</v>
      </c>
      <c r="E88" s="44" t="s">
        <v>666</v>
      </c>
      <c r="F88" s="19" t="s">
        <v>164</v>
      </c>
      <c r="G88" s="19" t="s">
        <v>165</v>
      </c>
      <c r="H88" s="141"/>
      <c r="I88" s="20">
        <f t="shared" si="1"/>
        <v>2070700</v>
      </c>
      <c r="J88" s="21" t="s">
        <v>38</v>
      </c>
      <c r="K88" s="22">
        <f>VLOOKUP($J88,Sheet1!$A$2:$B$95,2,FALSE)</f>
        <v>354750</v>
      </c>
      <c r="L88" s="23" t="s">
        <v>53</v>
      </c>
      <c r="M88" s="22">
        <f>VLOOKUP($L88,Sheet1!$A$2:$B$95,2,FALSE)</f>
        <v>233200</v>
      </c>
      <c r="N88" s="24" t="s">
        <v>101</v>
      </c>
      <c r="O88" s="25">
        <f>VLOOKUP($N88,Sheet1!$A$2:$B$95,2,FALSE)</f>
        <v>396000</v>
      </c>
      <c r="P88" s="24" t="s">
        <v>103</v>
      </c>
      <c r="Q88" s="25">
        <f>VLOOKUP($P88,Sheet1!$A$2:$B$95,2,FALSE)</f>
        <v>62150</v>
      </c>
      <c r="R88" s="26" t="s">
        <v>152</v>
      </c>
      <c r="S88" s="27">
        <f>VLOOKUP($R88,Sheet1!$A$2:$B$95,2,FALSE)</f>
        <v>233200</v>
      </c>
      <c r="T88" s="26" t="s">
        <v>180</v>
      </c>
      <c r="U88" s="27">
        <f>VLOOKUP($T88,Sheet1!$A$2:$B$95,2,FALSE)</f>
        <v>0</v>
      </c>
      <c r="V88" s="26" t="s">
        <v>55</v>
      </c>
      <c r="W88" s="27">
        <f>VLOOKUP($V88,Sheet1!$A$2:$B$95,2,FALSE)</f>
        <v>105600</v>
      </c>
      <c r="X88" s="28" t="s">
        <v>85</v>
      </c>
      <c r="Y88" s="29">
        <f>VLOOKUP($X88,Sheet1!$A$2:$B$95,2,FALSE)</f>
        <v>105600</v>
      </c>
      <c r="Z88" s="30" t="s">
        <v>72</v>
      </c>
      <c r="AA88" s="29">
        <f>VLOOKUP($Z88,Sheet1!$A$2:$B$95,2,FALSE)</f>
        <v>46200</v>
      </c>
      <c r="AB88" s="30" t="s">
        <v>108</v>
      </c>
      <c r="AC88" s="29">
        <f>VLOOKUP($AB88,Sheet1!$A$2:$B$95,2,FALSE)</f>
        <v>484000</v>
      </c>
      <c r="AD88" s="31" t="s">
        <v>47</v>
      </c>
      <c r="AE88" s="32">
        <f>VLOOKUP($AD88,Sheet1!$A$2:$B$95,2,FALSE)</f>
        <v>0</v>
      </c>
      <c r="AF88" s="33" t="s">
        <v>143</v>
      </c>
      <c r="AG88" s="32">
        <f>VLOOKUP($AF88,Sheet1!$A$2:$B$95,2,FALSE)</f>
        <v>0</v>
      </c>
      <c r="AH88" s="34" t="s">
        <v>49</v>
      </c>
      <c r="AI88" s="35">
        <f>VLOOKUP($AH88,Sheet1!$A$2:$B$95,2,FALSE)</f>
        <v>0</v>
      </c>
      <c r="AJ88" s="172" t="s">
        <v>50</v>
      </c>
      <c r="AK88" s="35">
        <f>VLOOKUP($AJ88,Sheet1!$A$2:$B$95,2,FALSE)</f>
        <v>50000</v>
      </c>
    </row>
    <row r="89" spans="1:37">
      <c r="A89" s="157">
        <v>399</v>
      </c>
      <c r="B89" s="181">
        <v>88</v>
      </c>
      <c r="C89" s="177" t="s">
        <v>675</v>
      </c>
      <c r="D89" s="18" t="s">
        <v>671</v>
      </c>
      <c r="E89" s="44" t="s">
        <v>626</v>
      </c>
      <c r="F89" s="19" t="s">
        <v>164</v>
      </c>
      <c r="G89" s="19" t="s">
        <v>165</v>
      </c>
      <c r="H89" s="141"/>
      <c r="I89" s="20">
        <f t="shared" si="1"/>
        <v>2069650</v>
      </c>
      <c r="J89" s="21" t="s">
        <v>84</v>
      </c>
      <c r="K89" s="22">
        <f>VLOOKUP($J89,Sheet1!$A$2:$B$95,2,FALSE)</f>
        <v>1188000</v>
      </c>
      <c r="L89" s="23" t="s">
        <v>75</v>
      </c>
      <c r="M89" s="22">
        <f>VLOOKUP($L89,Sheet1!$A$2:$B$95,2,FALSE)</f>
        <v>233200</v>
      </c>
      <c r="N89" s="24" t="s">
        <v>136</v>
      </c>
      <c r="O89" s="25">
        <f>VLOOKUP($N89,Sheet1!$A$2:$B$95,2,FALSE)</f>
        <v>148500</v>
      </c>
      <c r="P89" s="24" t="s">
        <v>126</v>
      </c>
      <c r="Q89" s="25">
        <f>VLOOKUP($P89,Sheet1!$A$2:$B$95,2,FALSE)</f>
        <v>0</v>
      </c>
      <c r="R89" s="26" t="s">
        <v>55</v>
      </c>
      <c r="S89" s="27">
        <f>VLOOKUP($R89,Sheet1!$A$2:$B$95,2,FALSE)</f>
        <v>105600</v>
      </c>
      <c r="T89" s="26" t="s">
        <v>155</v>
      </c>
      <c r="U89" s="27">
        <f>VLOOKUP($T89,Sheet1!$A$2:$B$95,2,FALSE)</f>
        <v>62150</v>
      </c>
      <c r="V89" s="26" t="s">
        <v>43</v>
      </c>
      <c r="W89" s="27">
        <f>VLOOKUP($V89,Sheet1!$A$2:$B$95,2,FALSE)</f>
        <v>78100</v>
      </c>
      <c r="X89" s="28" t="s">
        <v>85</v>
      </c>
      <c r="Y89" s="29">
        <f>VLOOKUP($X89,Sheet1!$A$2:$B$95,2,FALSE)</f>
        <v>105600</v>
      </c>
      <c r="Z89" s="30" t="s">
        <v>96</v>
      </c>
      <c r="AA89" s="29">
        <f>VLOOKUP($Z89,Sheet1!$A$2:$B$95,2,FALSE)</f>
        <v>0</v>
      </c>
      <c r="AB89" s="30" t="s">
        <v>45</v>
      </c>
      <c r="AC89" s="29">
        <f>VLOOKUP($AB89,Sheet1!$A$2:$B$95,2,FALSE)</f>
        <v>0</v>
      </c>
      <c r="AD89" s="31" t="s">
        <v>48</v>
      </c>
      <c r="AE89" s="32">
        <f>VLOOKUP($AD89,Sheet1!$A$2:$B$95,2,FALSE)</f>
        <v>148500</v>
      </c>
      <c r="AF89" s="33" t="s">
        <v>133</v>
      </c>
      <c r="AG89" s="32">
        <f>VLOOKUP($AF89,Sheet1!$A$2:$B$95,2,FALSE)</f>
        <v>0</v>
      </c>
      <c r="AH89" s="34" t="s">
        <v>49</v>
      </c>
      <c r="AI89" s="35">
        <f>VLOOKUP($AH89,Sheet1!$A$2:$B$95,2,FALSE)</f>
        <v>0</v>
      </c>
      <c r="AJ89" s="172" t="s">
        <v>151</v>
      </c>
      <c r="AK89" s="35">
        <f>VLOOKUP($AJ89,Sheet1!$A$2:$B$95,2,FALSE)</f>
        <v>0</v>
      </c>
    </row>
    <row r="90" spans="1:37">
      <c r="A90" s="157">
        <v>358</v>
      </c>
      <c r="B90" s="181">
        <v>89</v>
      </c>
      <c r="C90" s="177" t="s">
        <v>325</v>
      </c>
      <c r="D90" s="18" t="s">
        <v>324</v>
      </c>
      <c r="E90" s="44" t="s">
        <v>326</v>
      </c>
      <c r="F90" s="19" t="s">
        <v>164</v>
      </c>
      <c r="G90" s="19" t="s">
        <v>165</v>
      </c>
      <c r="H90" s="141"/>
      <c r="I90" s="20">
        <f t="shared" si="1"/>
        <v>2069188</v>
      </c>
      <c r="J90" s="21" t="s">
        <v>53</v>
      </c>
      <c r="K90" s="22">
        <f>VLOOKUP($J90,Sheet1!$A$2:$B$95,2,FALSE)</f>
        <v>233200</v>
      </c>
      <c r="L90" s="23" t="s">
        <v>38</v>
      </c>
      <c r="M90" s="22">
        <f>VLOOKUP($L90,Sheet1!$A$2:$B$95,2,FALSE)</f>
        <v>354750</v>
      </c>
      <c r="N90" s="24" t="s">
        <v>132</v>
      </c>
      <c r="O90" s="25">
        <f>VLOOKUP($N90,Sheet1!$A$2:$B$95,2,FALSE)</f>
        <v>78100</v>
      </c>
      <c r="P90" s="24" t="s">
        <v>122</v>
      </c>
      <c r="Q90" s="25">
        <f>VLOOKUP($P90,Sheet1!$A$2:$B$95,2,FALSE)</f>
        <v>484000</v>
      </c>
      <c r="R90" s="26" t="s">
        <v>180</v>
      </c>
      <c r="S90" s="27">
        <f>VLOOKUP($R90,Sheet1!$A$2:$B$95,2,FALSE)</f>
        <v>0</v>
      </c>
      <c r="T90" s="26" t="s">
        <v>55</v>
      </c>
      <c r="U90" s="27">
        <f>VLOOKUP($T90,Sheet1!$A$2:$B$95,2,FALSE)</f>
        <v>105600</v>
      </c>
      <c r="V90" s="26" t="s">
        <v>43</v>
      </c>
      <c r="W90" s="27">
        <f>VLOOKUP($V90,Sheet1!$A$2:$B$95,2,FALSE)</f>
        <v>78100</v>
      </c>
      <c r="X90" s="28" t="s">
        <v>44</v>
      </c>
      <c r="Y90" s="29">
        <f>VLOOKUP($X90,Sheet1!$A$2:$B$95,2,FALSE)</f>
        <v>52938</v>
      </c>
      <c r="Z90" s="30" t="s">
        <v>108</v>
      </c>
      <c r="AA90" s="29">
        <f>VLOOKUP($Z90,Sheet1!$A$2:$B$95,2,FALSE)</f>
        <v>484000</v>
      </c>
      <c r="AB90" s="30" t="s">
        <v>69</v>
      </c>
      <c r="AC90" s="29">
        <f>VLOOKUP($AB90,Sheet1!$A$2:$B$95,2,FALSE)</f>
        <v>0</v>
      </c>
      <c r="AD90" s="31" t="s">
        <v>47</v>
      </c>
      <c r="AE90" s="32">
        <f>VLOOKUP($AD90,Sheet1!$A$2:$B$95,2,FALSE)</f>
        <v>0</v>
      </c>
      <c r="AF90" s="33" t="s">
        <v>48</v>
      </c>
      <c r="AG90" s="32">
        <f>VLOOKUP($AF90,Sheet1!$A$2:$B$95,2,FALSE)</f>
        <v>148500</v>
      </c>
      <c r="AH90" s="34" t="s">
        <v>49</v>
      </c>
      <c r="AI90" s="35">
        <f>VLOOKUP($AH90,Sheet1!$A$2:$B$95,2,FALSE)</f>
        <v>0</v>
      </c>
      <c r="AJ90" s="172" t="s">
        <v>50</v>
      </c>
      <c r="AK90" s="35">
        <f>VLOOKUP($AJ90,Sheet1!$A$2:$B$95,2,FALSE)</f>
        <v>50000</v>
      </c>
    </row>
    <row r="91" spans="1:37">
      <c r="A91" s="157">
        <v>354</v>
      </c>
      <c r="B91" s="181">
        <v>90</v>
      </c>
      <c r="C91" s="177" t="s">
        <v>761</v>
      </c>
      <c r="D91" s="18" t="s">
        <v>757</v>
      </c>
      <c r="E91" s="44" t="s">
        <v>759</v>
      </c>
      <c r="F91" s="19" t="s">
        <v>164</v>
      </c>
      <c r="G91" s="19" t="s">
        <v>165</v>
      </c>
      <c r="H91" s="141"/>
      <c r="I91" s="20">
        <f t="shared" si="1"/>
        <v>2064100</v>
      </c>
      <c r="J91" s="21" t="s">
        <v>84</v>
      </c>
      <c r="K91" s="22">
        <f>VLOOKUP($J91,Sheet1!$A$2:$B$95,2,FALSE)</f>
        <v>1188000</v>
      </c>
      <c r="L91" s="23" t="s">
        <v>75</v>
      </c>
      <c r="M91" s="22">
        <f>VLOOKUP($L91,Sheet1!$A$2:$B$95,2,FALSE)</f>
        <v>233200</v>
      </c>
      <c r="N91" s="24" t="s">
        <v>101</v>
      </c>
      <c r="O91" s="25">
        <f>VLOOKUP($N91,Sheet1!$A$2:$B$95,2,FALSE)</f>
        <v>396000</v>
      </c>
      <c r="P91" s="24" t="s">
        <v>132</v>
      </c>
      <c r="Q91" s="25">
        <f>VLOOKUP($P91,Sheet1!$A$2:$B$95,2,FALSE)</f>
        <v>78100</v>
      </c>
      <c r="R91" s="26" t="s">
        <v>174</v>
      </c>
      <c r="S91" s="27">
        <f>VLOOKUP($R91,Sheet1!$A$2:$B$95,2,FALSE)</f>
        <v>0</v>
      </c>
      <c r="T91" s="26" t="s">
        <v>157</v>
      </c>
      <c r="U91" s="27">
        <f>VLOOKUP($T91,Sheet1!$A$2:$B$95,2,FALSE)</f>
        <v>0</v>
      </c>
      <c r="V91" s="26" t="s">
        <v>43</v>
      </c>
      <c r="W91" s="27">
        <f>VLOOKUP($V91,Sheet1!$A$2:$B$95,2,FALSE)</f>
        <v>78100</v>
      </c>
      <c r="X91" s="28" t="s">
        <v>119</v>
      </c>
      <c r="Y91" s="29">
        <f>VLOOKUP($X91,Sheet1!$A$2:$B$95,2,FALSE)</f>
        <v>0</v>
      </c>
      <c r="Z91" s="30" t="s">
        <v>127</v>
      </c>
      <c r="AA91" s="29">
        <f>VLOOKUP($Z91,Sheet1!$A$2:$B$95,2,FALSE)</f>
        <v>40700</v>
      </c>
      <c r="AB91" s="30" t="s">
        <v>69</v>
      </c>
      <c r="AC91" s="29">
        <f>VLOOKUP($AB91,Sheet1!$A$2:$B$95,2,FALSE)</f>
        <v>0</v>
      </c>
      <c r="AD91" s="31" t="s">
        <v>47</v>
      </c>
      <c r="AE91" s="32">
        <f>VLOOKUP($AD91,Sheet1!$A$2:$B$95,2,FALSE)</f>
        <v>0</v>
      </c>
      <c r="AF91" s="33" t="s">
        <v>133</v>
      </c>
      <c r="AG91" s="32">
        <f>VLOOKUP($AF91,Sheet1!$A$2:$B$95,2,FALSE)</f>
        <v>0</v>
      </c>
      <c r="AH91" s="34" t="s">
        <v>58</v>
      </c>
      <c r="AI91" s="35">
        <f>VLOOKUP($AH91,Sheet1!$A$2:$B$95,2,FALSE)</f>
        <v>0</v>
      </c>
      <c r="AJ91" s="172" t="s">
        <v>50</v>
      </c>
      <c r="AK91" s="35">
        <f>VLOOKUP($AJ91,Sheet1!$A$2:$B$95,2,FALSE)</f>
        <v>50000</v>
      </c>
    </row>
    <row r="92" spans="1:37">
      <c r="A92" s="157">
        <v>66</v>
      </c>
      <c r="B92" s="181">
        <v>91</v>
      </c>
      <c r="C92" s="177" t="s">
        <v>412</v>
      </c>
      <c r="D92" s="18" t="s">
        <v>411</v>
      </c>
      <c r="E92" s="44" t="s">
        <v>1021</v>
      </c>
      <c r="F92" s="126" t="s">
        <v>36</v>
      </c>
      <c r="G92" s="19" t="s">
        <v>165</v>
      </c>
      <c r="H92" s="141"/>
      <c r="I92" s="20">
        <f t="shared" si="1"/>
        <v>2054338</v>
      </c>
      <c r="J92" s="21" t="s">
        <v>37</v>
      </c>
      <c r="K92" s="22">
        <f>VLOOKUP($J92,Sheet1!$A$2:$B$95,2,FALSE)</f>
        <v>0</v>
      </c>
      <c r="L92" s="23" t="s">
        <v>84</v>
      </c>
      <c r="M92" s="22">
        <f>VLOOKUP($L92,Sheet1!$A$2:$B$95,2,FALSE)</f>
        <v>1188000</v>
      </c>
      <c r="N92" s="24" t="s">
        <v>101</v>
      </c>
      <c r="O92" s="25">
        <f>VLOOKUP($N92,Sheet1!$A$2:$B$95,2,FALSE)</f>
        <v>396000</v>
      </c>
      <c r="P92" s="24" t="s">
        <v>39</v>
      </c>
      <c r="Q92" s="25">
        <f>VLOOKUP($P92,Sheet1!$A$2:$B$95,2,FALSE)</f>
        <v>78100</v>
      </c>
      <c r="R92" s="26" t="s">
        <v>150</v>
      </c>
      <c r="S92" s="27">
        <f>VLOOKUP($R92,Sheet1!$A$2:$B$95,2,FALSE)</f>
        <v>52938</v>
      </c>
      <c r="T92" s="26" t="s">
        <v>55</v>
      </c>
      <c r="U92" s="27">
        <f>VLOOKUP($T92,Sheet1!$A$2:$B$95,2,FALSE)</f>
        <v>105600</v>
      </c>
      <c r="V92" s="26" t="s">
        <v>43</v>
      </c>
      <c r="W92" s="27">
        <f>VLOOKUP($V92,Sheet1!$A$2:$B$95,2,FALSE)</f>
        <v>78100</v>
      </c>
      <c r="X92" s="28" t="s">
        <v>85</v>
      </c>
      <c r="Y92" s="29">
        <f>VLOOKUP($X92,Sheet1!$A$2:$B$95,2,FALSE)</f>
        <v>105600</v>
      </c>
      <c r="Z92" s="30" t="s">
        <v>119</v>
      </c>
      <c r="AA92" s="29">
        <f>VLOOKUP($Z92,Sheet1!$A$2:$B$95,2,FALSE)</f>
        <v>0</v>
      </c>
      <c r="AB92" s="30" t="s">
        <v>69</v>
      </c>
      <c r="AC92" s="29">
        <f>VLOOKUP($AB92,Sheet1!$A$2:$B$95,2,FALSE)</f>
        <v>0</v>
      </c>
      <c r="AD92" s="31" t="s">
        <v>47</v>
      </c>
      <c r="AE92" s="32">
        <f>VLOOKUP($AD92,Sheet1!$A$2:$B$95,2,FALSE)</f>
        <v>0</v>
      </c>
      <c r="AF92" s="33" t="s">
        <v>133</v>
      </c>
      <c r="AG92" s="32">
        <f>VLOOKUP($AF92,Sheet1!$A$2:$B$95,2,FALSE)</f>
        <v>0</v>
      </c>
      <c r="AH92" s="34" t="s">
        <v>58</v>
      </c>
      <c r="AI92" s="35">
        <f>VLOOKUP($AH92,Sheet1!$A$2:$B$95,2,FALSE)</f>
        <v>0</v>
      </c>
      <c r="AJ92" s="172" t="s">
        <v>50</v>
      </c>
      <c r="AK92" s="35">
        <f>VLOOKUP($AJ92,Sheet1!$A$2:$B$95,2,FALSE)</f>
        <v>50000</v>
      </c>
    </row>
    <row r="93" spans="1:37">
      <c r="A93" s="157">
        <v>227</v>
      </c>
      <c r="B93" s="181">
        <v>92</v>
      </c>
      <c r="C93" s="177" t="s">
        <v>706</v>
      </c>
      <c r="D93" s="18" t="s">
        <v>695</v>
      </c>
      <c r="E93" s="44" t="s">
        <v>696</v>
      </c>
      <c r="F93" s="19" t="s">
        <v>164</v>
      </c>
      <c r="G93" s="19" t="s">
        <v>165</v>
      </c>
      <c r="H93" s="141"/>
      <c r="I93" s="20">
        <f t="shared" si="1"/>
        <v>2051588</v>
      </c>
      <c r="J93" s="21" t="s">
        <v>53</v>
      </c>
      <c r="K93" s="22">
        <f>VLOOKUP($J93,Sheet1!$A$2:$B$95,2,FALSE)</f>
        <v>233200</v>
      </c>
      <c r="L93" s="23" t="s">
        <v>38</v>
      </c>
      <c r="M93" s="22">
        <f>VLOOKUP($L93,Sheet1!$A$2:$B$95,2,FALSE)</f>
        <v>354750</v>
      </c>
      <c r="N93" s="24" t="s">
        <v>101</v>
      </c>
      <c r="O93" s="25">
        <f>VLOOKUP($N93,Sheet1!$A$2:$B$95,2,FALSE)</f>
        <v>396000</v>
      </c>
      <c r="P93" s="24" t="s">
        <v>110</v>
      </c>
      <c r="Q93" s="25">
        <f>VLOOKUP($P93,Sheet1!$A$2:$B$95,2,FALSE)</f>
        <v>78100</v>
      </c>
      <c r="R93" s="26" t="s">
        <v>55</v>
      </c>
      <c r="S93" s="27">
        <f>VLOOKUP($R93,Sheet1!$A$2:$B$95,2,FALSE)</f>
        <v>105600</v>
      </c>
      <c r="T93" s="26" t="s">
        <v>180</v>
      </c>
      <c r="U93" s="27">
        <f>VLOOKUP($T93,Sheet1!$A$2:$B$95,2,FALSE)</f>
        <v>0</v>
      </c>
      <c r="V93" s="26" t="s">
        <v>154</v>
      </c>
      <c r="W93" s="27">
        <f>VLOOKUP($V93,Sheet1!$A$2:$B$95,2,FALSE)</f>
        <v>0</v>
      </c>
      <c r="X93" s="28" t="s">
        <v>108</v>
      </c>
      <c r="Y93" s="29">
        <f>VLOOKUP($X93,Sheet1!$A$2:$B$95,2,FALSE)</f>
        <v>484000</v>
      </c>
      <c r="Z93" s="30" t="s">
        <v>106</v>
      </c>
      <c r="AA93" s="29">
        <f>VLOOKUP($Z93,Sheet1!$A$2:$B$95,2,FALSE)</f>
        <v>148500</v>
      </c>
      <c r="AB93" s="30" t="s">
        <v>44</v>
      </c>
      <c r="AC93" s="29">
        <f>VLOOKUP($AB93,Sheet1!$A$2:$B$95,2,FALSE)</f>
        <v>52938</v>
      </c>
      <c r="AD93" s="31" t="s">
        <v>48</v>
      </c>
      <c r="AE93" s="32">
        <f>VLOOKUP($AD93,Sheet1!$A$2:$B$95,2,FALSE)</f>
        <v>148500</v>
      </c>
      <c r="AF93" s="33" t="s">
        <v>133</v>
      </c>
      <c r="AG93" s="32">
        <f>VLOOKUP($AF93,Sheet1!$A$2:$B$95,2,FALSE)</f>
        <v>0</v>
      </c>
      <c r="AH93" s="34" t="s">
        <v>49</v>
      </c>
      <c r="AI93" s="35">
        <f>VLOOKUP($AH93,Sheet1!$A$2:$B$95,2,FALSE)</f>
        <v>0</v>
      </c>
      <c r="AJ93" s="172" t="s">
        <v>50</v>
      </c>
      <c r="AK93" s="35">
        <f>VLOOKUP($AJ93,Sheet1!$A$2:$B$95,2,FALSE)</f>
        <v>50000</v>
      </c>
    </row>
    <row r="94" spans="1:37">
      <c r="A94" s="157">
        <v>242</v>
      </c>
      <c r="B94" s="181">
        <v>93</v>
      </c>
      <c r="C94" s="177" t="s">
        <v>1086</v>
      </c>
      <c r="D94" s="18" t="s">
        <v>1087</v>
      </c>
      <c r="E94" s="44" t="s">
        <v>559</v>
      </c>
      <c r="F94" s="45" t="s">
        <v>559</v>
      </c>
      <c r="G94" s="45" t="s">
        <v>559</v>
      </c>
      <c r="H94" s="144"/>
      <c r="I94" s="20">
        <f t="shared" si="1"/>
        <v>2043338</v>
      </c>
      <c r="J94" s="21" t="s">
        <v>84</v>
      </c>
      <c r="K94" s="22">
        <f>VLOOKUP($J94,Sheet1!$A$2:$B$95,2,FALSE)</f>
        <v>1188000</v>
      </c>
      <c r="L94" s="23" t="s">
        <v>53</v>
      </c>
      <c r="M94" s="22">
        <f>VLOOKUP($L94,Sheet1!$A$2:$B$95,2,FALSE)</f>
        <v>233200</v>
      </c>
      <c r="N94" s="24" t="s">
        <v>134</v>
      </c>
      <c r="O94" s="25">
        <f>VLOOKUP($N94,Sheet1!$A$2:$B$95,2,FALSE)</f>
        <v>148500</v>
      </c>
      <c r="P94" s="24" t="s">
        <v>54</v>
      </c>
      <c r="Q94" s="25">
        <f>VLOOKUP($P94,Sheet1!$A$2:$B$95,2,FALSE)</f>
        <v>0</v>
      </c>
      <c r="R94" s="48" t="s">
        <v>174</v>
      </c>
      <c r="S94" s="27">
        <f>VLOOKUP($R94,Sheet1!$A$2:$B$95,2,FALSE)</f>
        <v>0</v>
      </c>
      <c r="T94" s="26" t="s">
        <v>146</v>
      </c>
      <c r="U94" s="27">
        <f>VLOOKUP($T94,Sheet1!$A$2:$B$95,2,FALSE)</f>
        <v>181500</v>
      </c>
      <c r="V94" s="26" t="s">
        <v>148</v>
      </c>
      <c r="W94" s="27">
        <f>VLOOKUP($V94,Sheet1!$A$2:$B$95,2,FALSE)</f>
        <v>40700</v>
      </c>
      <c r="X94" s="37" t="s">
        <v>106</v>
      </c>
      <c r="Y94" s="29">
        <f>VLOOKUP($X94,Sheet1!$A$2:$B$95,2,FALSE)</f>
        <v>148500</v>
      </c>
      <c r="Z94" s="30" t="s">
        <v>96</v>
      </c>
      <c r="AA94" s="29">
        <f>VLOOKUP($Z94,Sheet1!$A$2:$B$95,2,FALSE)</f>
        <v>0</v>
      </c>
      <c r="AB94" s="28" t="s">
        <v>44</v>
      </c>
      <c r="AC94" s="29">
        <f>VLOOKUP($AB94,Sheet1!$A$2:$B$95,2,FALSE)</f>
        <v>52938</v>
      </c>
      <c r="AD94" s="31" t="s">
        <v>147</v>
      </c>
      <c r="AE94" s="32">
        <f>VLOOKUP($AD94,Sheet1!$A$2:$B$95,2,FALSE)</f>
        <v>0</v>
      </c>
      <c r="AF94" s="39" t="s">
        <v>144</v>
      </c>
      <c r="AG94" s="32">
        <f>VLOOKUP($AF94,Sheet1!$A$2:$B$95,2,FALSE)</f>
        <v>0</v>
      </c>
      <c r="AH94" s="34" t="s">
        <v>151</v>
      </c>
      <c r="AI94" s="35">
        <f>VLOOKUP($AH94,Sheet1!$A$2:$B$95,2,FALSE)</f>
        <v>0</v>
      </c>
      <c r="AJ94" s="172" t="s">
        <v>50</v>
      </c>
      <c r="AK94" s="35">
        <f>VLOOKUP($AJ94,Sheet1!$A$2:$B$95,2,FALSE)</f>
        <v>50000</v>
      </c>
    </row>
    <row r="95" spans="1:37">
      <c r="A95" s="157">
        <v>61</v>
      </c>
      <c r="B95" s="181">
        <v>94</v>
      </c>
      <c r="C95" s="177" t="s">
        <v>569</v>
      </c>
      <c r="D95" s="18" t="s">
        <v>571</v>
      </c>
      <c r="E95" s="44" t="s">
        <v>570</v>
      </c>
      <c r="F95" s="19" t="s">
        <v>164</v>
      </c>
      <c r="G95" s="19" t="s">
        <v>165</v>
      </c>
      <c r="H95" s="141"/>
      <c r="I95" s="20">
        <f t="shared" si="1"/>
        <v>2040038</v>
      </c>
      <c r="J95" s="21" t="s">
        <v>53</v>
      </c>
      <c r="K95" s="22">
        <f>VLOOKUP($J95,Sheet1!$A$2:$B$95,2,FALSE)</f>
        <v>233200</v>
      </c>
      <c r="L95" s="23" t="s">
        <v>81</v>
      </c>
      <c r="M95" s="22">
        <f>VLOOKUP($L95,Sheet1!$A$2:$B$95,2,FALSE)</f>
        <v>105600</v>
      </c>
      <c r="N95" s="24" t="s">
        <v>101</v>
      </c>
      <c r="O95" s="25">
        <f>VLOOKUP($N95,Sheet1!$A$2:$B$95,2,FALSE)</f>
        <v>396000</v>
      </c>
      <c r="P95" s="24" t="s">
        <v>130</v>
      </c>
      <c r="Q95" s="25">
        <f>VLOOKUP($P95,Sheet1!$A$2:$B$95,2,FALSE)</f>
        <v>748000</v>
      </c>
      <c r="R95" s="26" t="s">
        <v>180</v>
      </c>
      <c r="S95" s="27">
        <f>VLOOKUP($R95,Sheet1!$A$2:$B$95,2,FALSE)</f>
        <v>0</v>
      </c>
      <c r="T95" s="26" t="s">
        <v>146</v>
      </c>
      <c r="U95" s="27">
        <f>VLOOKUP($T95,Sheet1!$A$2:$B$95,2,FALSE)</f>
        <v>181500</v>
      </c>
      <c r="V95" s="26" t="s">
        <v>43</v>
      </c>
      <c r="W95" s="27">
        <f>VLOOKUP($V95,Sheet1!$A$2:$B$95,2,FALSE)</f>
        <v>78100</v>
      </c>
      <c r="X95" s="28" t="s">
        <v>44</v>
      </c>
      <c r="Y95" s="29">
        <f>VLOOKUP($X95,Sheet1!$A$2:$B$95,2,FALSE)</f>
        <v>52938</v>
      </c>
      <c r="Z95" s="30" t="s">
        <v>57</v>
      </c>
      <c r="AA95" s="29">
        <f>VLOOKUP($Z95,Sheet1!$A$2:$B$95,2,FALSE)</f>
        <v>0</v>
      </c>
      <c r="AB95" s="30" t="s">
        <v>72</v>
      </c>
      <c r="AC95" s="29">
        <f>VLOOKUP($AB95,Sheet1!$A$2:$B$95,2,FALSE)</f>
        <v>46200</v>
      </c>
      <c r="AD95" s="31" t="s">
        <v>47</v>
      </c>
      <c r="AE95" s="32">
        <f>VLOOKUP($AD95,Sheet1!$A$2:$B$95,2,FALSE)</f>
        <v>0</v>
      </c>
      <c r="AF95" s="33" t="s">
        <v>48</v>
      </c>
      <c r="AG95" s="32">
        <f>VLOOKUP($AF95,Sheet1!$A$2:$B$95,2,FALSE)</f>
        <v>148500</v>
      </c>
      <c r="AH95" s="34" t="s">
        <v>58</v>
      </c>
      <c r="AI95" s="35">
        <f>VLOOKUP($AH95,Sheet1!$A$2:$B$95,2,FALSE)</f>
        <v>0</v>
      </c>
      <c r="AJ95" s="172" t="s">
        <v>50</v>
      </c>
      <c r="AK95" s="35">
        <f>VLOOKUP($AJ95,Sheet1!$A$2:$B$95,2,FALSE)</f>
        <v>50000</v>
      </c>
    </row>
    <row r="96" spans="1:37">
      <c r="A96" s="157">
        <v>120</v>
      </c>
      <c r="B96" s="181">
        <v>95</v>
      </c>
      <c r="C96" s="177" t="s">
        <v>594</v>
      </c>
      <c r="D96" s="18" t="s">
        <v>593</v>
      </c>
      <c r="E96" s="44" t="s">
        <v>596</v>
      </c>
      <c r="F96" s="19" t="s">
        <v>164</v>
      </c>
      <c r="G96" s="19" t="s">
        <v>165</v>
      </c>
      <c r="H96" s="141"/>
      <c r="I96" s="20">
        <f t="shared" si="1"/>
        <v>2039350</v>
      </c>
      <c r="J96" s="21" t="s">
        <v>38</v>
      </c>
      <c r="K96" s="22">
        <f>VLOOKUP($J96,Sheet1!$A$2:$B$95,2,FALSE)</f>
        <v>354750</v>
      </c>
      <c r="L96" s="23" t="s">
        <v>53</v>
      </c>
      <c r="M96" s="22">
        <f>VLOOKUP($L96,Sheet1!$A$2:$B$95,2,FALSE)</f>
        <v>233200</v>
      </c>
      <c r="N96" s="24" t="s">
        <v>101</v>
      </c>
      <c r="O96" s="25">
        <f>VLOOKUP($N96,Sheet1!$A$2:$B$95,2,FALSE)</f>
        <v>396000</v>
      </c>
      <c r="P96" s="24" t="s">
        <v>136</v>
      </c>
      <c r="Q96" s="25">
        <f>VLOOKUP($P96,Sheet1!$A$2:$B$95,2,FALSE)</f>
        <v>148500</v>
      </c>
      <c r="R96" s="26" t="s">
        <v>148</v>
      </c>
      <c r="S96" s="27">
        <f>VLOOKUP($R96,Sheet1!$A$2:$B$95,2,FALSE)</f>
        <v>40700</v>
      </c>
      <c r="T96" s="26" t="s">
        <v>55</v>
      </c>
      <c r="U96" s="27">
        <f>VLOOKUP($T96,Sheet1!$A$2:$B$95,2,FALSE)</f>
        <v>105600</v>
      </c>
      <c r="V96" s="26" t="s">
        <v>43</v>
      </c>
      <c r="W96" s="27">
        <f>VLOOKUP($V96,Sheet1!$A$2:$B$95,2,FALSE)</f>
        <v>78100</v>
      </c>
      <c r="X96" s="28" t="s">
        <v>108</v>
      </c>
      <c r="Y96" s="29">
        <f>VLOOKUP($X96,Sheet1!$A$2:$B$95,2,FALSE)</f>
        <v>484000</v>
      </c>
      <c r="Z96" s="30" t="s">
        <v>76</v>
      </c>
      <c r="AA96" s="29">
        <f>VLOOKUP($Z96,Sheet1!$A$2:$B$95,2,FALSE)</f>
        <v>0</v>
      </c>
      <c r="AB96" s="30" t="s">
        <v>69</v>
      </c>
      <c r="AC96" s="29">
        <f>VLOOKUP($AB96,Sheet1!$A$2:$B$95,2,FALSE)</f>
        <v>0</v>
      </c>
      <c r="AD96" s="31" t="s">
        <v>48</v>
      </c>
      <c r="AE96" s="32">
        <f>VLOOKUP($AD96,Sheet1!$A$2:$B$95,2,FALSE)</f>
        <v>148500</v>
      </c>
      <c r="AF96" s="33" t="s">
        <v>133</v>
      </c>
      <c r="AG96" s="32">
        <f>VLOOKUP($AF96,Sheet1!$A$2:$B$95,2,FALSE)</f>
        <v>0</v>
      </c>
      <c r="AH96" s="34" t="s">
        <v>58</v>
      </c>
      <c r="AI96" s="35">
        <f>VLOOKUP($AH96,Sheet1!$A$2:$B$95,2,FALSE)</f>
        <v>0</v>
      </c>
      <c r="AJ96" s="172" t="s">
        <v>50</v>
      </c>
      <c r="AK96" s="35">
        <f>VLOOKUP($AJ96,Sheet1!$A$2:$B$95,2,FALSE)</f>
        <v>50000</v>
      </c>
    </row>
    <row r="97" spans="1:37">
      <c r="A97" s="157">
        <v>97</v>
      </c>
      <c r="B97" s="181">
        <v>96</v>
      </c>
      <c r="C97" s="177" t="s">
        <v>591</v>
      </c>
      <c r="D97" s="18" t="s">
        <v>590</v>
      </c>
      <c r="E97" s="44" t="s">
        <v>592</v>
      </c>
      <c r="F97" s="19" t="s">
        <v>164</v>
      </c>
      <c r="G97" s="19" t="s">
        <v>165</v>
      </c>
      <c r="H97" s="141"/>
      <c r="I97" s="20">
        <f t="shared" si="1"/>
        <v>2033850</v>
      </c>
      <c r="J97" s="21" t="s">
        <v>38</v>
      </c>
      <c r="K97" s="22">
        <f>VLOOKUP($J97,Sheet1!$A$2:$B$95,2,FALSE)</f>
        <v>354750</v>
      </c>
      <c r="L97" s="23" t="s">
        <v>53</v>
      </c>
      <c r="M97" s="22">
        <f>VLOOKUP($L97,Sheet1!$A$2:$B$95,2,FALSE)</f>
        <v>233200</v>
      </c>
      <c r="N97" s="24" t="s">
        <v>101</v>
      </c>
      <c r="O97" s="25">
        <f>VLOOKUP($N97,Sheet1!$A$2:$B$95,2,FALSE)</f>
        <v>396000</v>
      </c>
      <c r="P97" s="24" t="s">
        <v>132</v>
      </c>
      <c r="Q97" s="25">
        <f>VLOOKUP($P97,Sheet1!$A$2:$B$95,2,FALSE)</f>
        <v>78100</v>
      </c>
      <c r="R97" s="26" t="s">
        <v>55</v>
      </c>
      <c r="S97" s="27">
        <f>VLOOKUP($R97,Sheet1!$A$2:$B$95,2,FALSE)</f>
        <v>105600</v>
      </c>
      <c r="T97" s="26" t="s">
        <v>156</v>
      </c>
      <c r="U97" s="27">
        <f>VLOOKUP($T97,Sheet1!$A$2:$B$95,2,FALSE)</f>
        <v>0</v>
      </c>
      <c r="V97" s="26" t="s">
        <v>43</v>
      </c>
      <c r="W97" s="27">
        <f>VLOOKUP($V97,Sheet1!$A$2:$B$95,2,FALSE)</f>
        <v>78100</v>
      </c>
      <c r="X97" s="28" t="s">
        <v>85</v>
      </c>
      <c r="Y97" s="29">
        <f>VLOOKUP($X97,Sheet1!$A$2:$B$95,2,FALSE)</f>
        <v>105600</v>
      </c>
      <c r="Z97" s="30" t="s">
        <v>108</v>
      </c>
      <c r="AA97" s="29">
        <f>VLOOKUP($Z97,Sheet1!$A$2:$B$95,2,FALSE)</f>
        <v>484000</v>
      </c>
      <c r="AB97" s="30" t="s">
        <v>69</v>
      </c>
      <c r="AC97" s="29">
        <f>VLOOKUP($AB97,Sheet1!$A$2:$B$95,2,FALSE)</f>
        <v>0</v>
      </c>
      <c r="AD97" s="31" t="s">
        <v>133</v>
      </c>
      <c r="AE97" s="32">
        <f>VLOOKUP($AD97,Sheet1!$A$2:$B$95,2,FALSE)</f>
        <v>0</v>
      </c>
      <c r="AF97" s="33" t="s">
        <v>48</v>
      </c>
      <c r="AG97" s="32">
        <f>VLOOKUP($AF97,Sheet1!$A$2:$B$95,2,FALSE)</f>
        <v>148500</v>
      </c>
      <c r="AH97" s="34" t="s">
        <v>58</v>
      </c>
      <c r="AI97" s="35">
        <f>VLOOKUP($AH97,Sheet1!$A$2:$B$95,2,FALSE)</f>
        <v>0</v>
      </c>
      <c r="AJ97" s="172" t="s">
        <v>50</v>
      </c>
      <c r="AK97" s="35">
        <f>VLOOKUP($AJ97,Sheet1!$A$2:$B$95,2,FALSE)</f>
        <v>50000</v>
      </c>
    </row>
    <row r="98" spans="1:37">
      <c r="A98" s="157">
        <v>225</v>
      </c>
      <c r="B98" s="181">
        <v>97</v>
      </c>
      <c r="C98" s="177" t="s">
        <v>751</v>
      </c>
      <c r="D98" s="18" t="s">
        <v>750</v>
      </c>
      <c r="E98" s="44" t="s">
        <v>752</v>
      </c>
      <c r="F98" s="19" t="s">
        <v>164</v>
      </c>
      <c r="G98" s="19" t="s">
        <v>165</v>
      </c>
      <c r="H98" s="141"/>
      <c r="I98" s="20">
        <f t="shared" si="1"/>
        <v>2009788</v>
      </c>
      <c r="J98" s="21" t="s">
        <v>53</v>
      </c>
      <c r="K98" s="22">
        <f>VLOOKUP($J98,Sheet1!$A$2:$B$95,2,FALSE)</f>
        <v>233200</v>
      </c>
      <c r="L98" s="23" t="s">
        <v>38</v>
      </c>
      <c r="M98" s="22">
        <f>VLOOKUP($L98,Sheet1!$A$2:$B$95,2,FALSE)</f>
        <v>354750</v>
      </c>
      <c r="N98" s="24" t="s">
        <v>101</v>
      </c>
      <c r="O98" s="25">
        <f>VLOOKUP($N98,Sheet1!$A$2:$B$95,2,FALSE)</f>
        <v>396000</v>
      </c>
      <c r="P98" s="24" t="s">
        <v>132</v>
      </c>
      <c r="Q98" s="25">
        <f>VLOOKUP($P98,Sheet1!$A$2:$B$95,2,FALSE)</f>
        <v>78100</v>
      </c>
      <c r="R98" s="26" t="s">
        <v>55</v>
      </c>
      <c r="S98" s="27">
        <f>VLOOKUP($R98,Sheet1!$A$2:$B$95,2,FALSE)</f>
        <v>105600</v>
      </c>
      <c r="T98" s="26" t="s">
        <v>42</v>
      </c>
      <c r="U98" s="27">
        <f>VLOOKUP($T98,Sheet1!$A$2:$B$95,2,FALSE)</f>
        <v>28600</v>
      </c>
      <c r="V98" s="26" t="s">
        <v>43</v>
      </c>
      <c r="W98" s="27">
        <f>VLOOKUP($V98,Sheet1!$A$2:$B$95,2,FALSE)</f>
        <v>78100</v>
      </c>
      <c r="X98" s="28" t="s">
        <v>108</v>
      </c>
      <c r="Y98" s="29">
        <f>VLOOKUP($X98,Sheet1!$A$2:$B$95,2,FALSE)</f>
        <v>484000</v>
      </c>
      <c r="Z98" s="30" t="s">
        <v>44</v>
      </c>
      <c r="AA98" s="29">
        <f>VLOOKUP($Z98,Sheet1!$A$2:$B$95,2,FALSE)</f>
        <v>52938</v>
      </c>
      <c r="AB98" s="30" t="s">
        <v>69</v>
      </c>
      <c r="AC98" s="29">
        <f>VLOOKUP($AB98,Sheet1!$A$2:$B$95,2,FALSE)</f>
        <v>0</v>
      </c>
      <c r="AD98" s="31" t="s">
        <v>47</v>
      </c>
      <c r="AE98" s="32">
        <f>VLOOKUP($AD98,Sheet1!$A$2:$B$95,2,FALSE)</f>
        <v>0</v>
      </c>
      <c r="AF98" s="33" t="s">
        <v>48</v>
      </c>
      <c r="AG98" s="32">
        <f>VLOOKUP($AF98,Sheet1!$A$2:$B$95,2,FALSE)</f>
        <v>148500</v>
      </c>
      <c r="AH98" s="34" t="s">
        <v>49</v>
      </c>
      <c r="AI98" s="35">
        <f>VLOOKUP($AH98,Sheet1!$A$2:$B$95,2,FALSE)</f>
        <v>0</v>
      </c>
      <c r="AJ98" s="172" t="s">
        <v>50</v>
      </c>
      <c r="AK98" s="35">
        <f>VLOOKUP($AJ98,Sheet1!$A$2:$B$95,2,FALSE)</f>
        <v>50000</v>
      </c>
    </row>
    <row r="99" spans="1:37">
      <c r="A99" s="157">
        <v>84</v>
      </c>
      <c r="B99" s="181">
        <v>98</v>
      </c>
      <c r="C99" s="177" t="s">
        <v>373</v>
      </c>
      <c r="D99" s="18" t="s">
        <v>372</v>
      </c>
      <c r="E99" s="44" t="s">
        <v>377</v>
      </c>
      <c r="F99" s="19" t="s">
        <v>36</v>
      </c>
      <c r="G99" s="19" t="s">
        <v>165</v>
      </c>
      <c r="H99" s="141">
        <v>320</v>
      </c>
      <c r="I99" s="20">
        <f t="shared" si="1"/>
        <v>1998100</v>
      </c>
      <c r="J99" s="21" t="s">
        <v>37</v>
      </c>
      <c r="K99" s="22">
        <f>VLOOKUP($J99,Sheet1!$A$2:$B$95,2,FALSE)</f>
        <v>0</v>
      </c>
      <c r="L99" s="23" t="s">
        <v>75</v>
      </c>
      <c r="M99" s="22">
        <f>VLOOKUP($L99,Sheet1!$A$2:$B$95,2,FALSE)</f>
        <v>233200</v>
      </c>
      <c r="N99" s="24" t="s">
        <v>54</v>
      </c>
      <c r="O99" s="25">
        <f>VLOOKUP($N99,Sheet1!$A$2:$B$95,2,FALSE)</f>
        <v>0</v>
      </c>
      <c r="P99" s="24" t="s">
        <v>122</v>
      </c>
      <c r="Q99" s="25">
        <f>VLOOKUP($P99,Sheet1!$A$2:$B$95,2,FALSE)</f>
        <v>484000</v>
      </c>
      <c r="R99" s="26" t="s">
        <v>152</v>
      </c>
      <c r="S99" s="27">
        <f>VLOOKUP($R99,Sheet1!$A$2:$B$95,2,FALSE)</f>
        <v>233200</v>
      </c>
      <c r="T99" s="26" t="s">
        <v>146</v>
      </c>
      <c r="U99" s="27">
        <f>VLOOKUP($T99,Sheet1!$A$2:$B$95,2,FALSE)</f>
        <v>181500</v>
      </c>
      <c r="V99" s="26" t="s">
        <v>43</v>
      </c>
      <c r="W99" s="27">
        <f>VLOOKUP($V99,Sheet1!$A$2:$B$95,2,FALSE)</f>
        <v>78100</v>
      </c>
      <c r="X99" s="28" t="s">
        <v>85</v>
      </c>
      <c r="Y99" s="29">
        <f>VLOOKUP($X99,Sheet1!$A$2:$B$95,2,FALSE)</f>
        <v>105600</v>
      </c>
      <c r="Z99" s="30" t="s">
        <v>108</v>
      </c>
      <c r="AA99" s="29">
        <f>VLOOKUP($Z99,Sheet1!$A$2:$B$95,2,FALSE)</f>
        <v>484000</v>
      </c>
      <c r="AB99" s="30" t="s">
        <v>57</v>
      </c>
      <c r="AC99" s="29">
        <f>VLOOKUP($AB99,Sheet1!$A$2:$B$95,2,FALSE)</f>
        <v>0</v>
      </c>
      <c r="AD99" s="31" t="s">
        <v>47</v>
      </c>
      <c r="AE99" s="32">
        <f>VLOOKUP($AD99,Sheet1!$A$2:$B$95,2,FALSE)</f>
        <v>0</v>
      </c>
      <c r="AF99" s="33" t="s">
        <v>48</v>
      </c>
      <c r="AG99" s="32">
        <f>VLOOKUP($AF99,Sheet1!$A$2:$B$95,2,FALSE)</f>
        <v>148500</v>
      </c>
      <c r="AH99" s="34" t="s">
        <v>151</v>
      </c>
      <c r="AI99" s="35">
        <f>VLOOKUP($AH99,Sheet1!$A$2:$B$95,2,FALSE)</f>
        <v>0</v>
      </c>
      <c r="AJ99" s="172" t="s">
        <v>50</v>
      </c>
      <c r="AK99" s="35">
        <f>VLOOKUP($AJ99,Sheet1!$A$2:$B$95,2,FALSE)</f>
        <v>50000</v>
      </c>
    </row>
    <row r="100" spans="1:37">
      <c r="A100" s="157">
        <v>132</v>
      </c>
      <c r="B100" s="181">
        <v>99</v>
      </c>
      <c r="C100" s="177" t="s">
        <v>216</v>
      </c>
      <c r="D100" s="18" t="s">
        <v>215</v>
      </c>
      <c r="E100" s="44" t="s">
        <v>217</v>
      </c>
      <c r="F100" s="126" t="s">
        <v>36</v>
      </c>
      <c r="G100" s="19" t="s">
        <v>165</v>
      </c>
      <c r="H100" s="141">
        <v>80</v>
      </c>
      <c r="I100" s="20">
        <f t="shared" si="1"/>
        <v>1995800</v>
      </c>
      <c r="J100" s="21" t="s">
        <v>64</v>
      </c>
      <c r="K100" s="22">
        <f>VLOOKUP($J100,Sheet1!$A$2:$B$95,2,FALSE)</f>
        <v>105600</v>
      </c>
      <c r="L100" s="23" t="s">
        <v>75</v>
      </c>
      <c r="M100" s="22">
        <f>VLOOKUP($L100,Sheet1!$A$2:$B$95,2,FALSE)</f>
        <v>233200</v>
      </c>
      <c r="N100" s="24" t="s">
        <v>101</v>
      </c>
      <c r="O100" s="25">
        <f>VLOOKUP($N100,Sheet1!$A$2:$B$95,2,FALSE)</f>
        <v>396000</v>
      </c>
      <c r="P100" s="24" t="s">
        <v>132</v>
      </c>
      <c r="Q100" s="25">
        <f>VLOOKUP($P100,Sheet1!$A$2:$B$95,2,FALSE)</f>
        <v>78100</v>
      </c>
      <c r="R100" s="26" t="s">
        <v>41</v>
      </c>
      <c r="S100" s="27">
        <f>VLOOKUP($R100,Sheet1!$A$2:$B$95,2,FALSE)</f>
        <v>68200</v>
      </c>
      <c r="T100" s="26" t="s">
        <v>55</v>
      </c>
      <c r="U100" s="27">
        <f>VLOOKUP($T100,Sheet1!$A$2:$B$95,2,FALSE)</f>
        <v>105600</v>
      </c>
      <c r="V100" s="26" t="s">
        <v>43</v>
      </c>
      <c r="W100" s="27">
        <f>VLOOKUP($V100,Sheet1!$A$2:$B$95,2,FALSE)</f>
        <v>78100</v>
      </c>
      <c r="X100" s="28" t="s">
        <v>106</v>
      </c>
      <c r="Y100" s="29">
        <f>VLOOKUP($X100,Sheet1!$A$2:$B$95,2,FALSE)</f>
        <v>148500</v>
      </c>
      <c r="Z100" s="30" t="s">
        <v>108</v>
      </c>
      <c r="AA100" s="29">
        <f>VLOOKUP($Z100,Sheet1!$A$2:$B$95,2,FALSE)</f>
        <v>484000</v>
      </c>
      <c r="AB100" s="30" t="s">
        <v>76</v>
      </c>
      <c r="AC100" s="29">
        <f>VLOOKUP($AB100,Sheet1!$A$2:$B$95,2,FALSE)</f>
        <v>0</v>
      </c>
      <c r="AD100" s="31" t="s">
        <v>48</v>
      </c>
      <c r="AE100" s="32">
        <f>VLOOKUP($AD100,Sheet1!$A$2:$B$95,2,FALSE)</f>
        <v>148500</v>
      </c>
      <c r="AF100" s="33" t="s">
        <v>133</v>
      </c>
      <c r="AG100" s="32">
        <f>VLOOKUP($AF100,Sheet1!$A$2:$B$95,2,FALSE)</f>
        <v>0</v>
      </c>
      <c r="AH100" s="34" t="s">
        <v>153</v>
      </c>
      <c r="AI100" s="35">
        <f>VLOOKUP($AH100,Sheet1!$A$2:$B$95,2,FALSE)</f>
        <v>100000</v>
      </c>
      <c r="AJ100" s="172" t="s">
        <v>50</v>
      </c>
      <c r="AK100" s="35">
        <f>VLOOKUP($AJ100,Sheet1!$A$2:$B$95,2,FALSE)</f>
        <v>50000</v>
      </c>
    </row>
    <row r="101" spans="1:37">
      <c r="A101" s="157">
        <v>363</v>
      </c>
      <c r="B101" s="181">
        <v>100</v>
      </c>
      <c r="C101" s="177" t="s">
        <v>566</v>
      </c>
      <c r="D101" s="18" t="s">
        <v>565</v>
      </c>
      <c r="E101" s="44" t="s">
        <v>567</v>
      </c>
      <c r="F101" s="19" t="s">
        <v>164</v>
      </c>
      <c r="G101" s="19" t="s">
        <v>165</v>
      </c>
      <c r="H101" s="141"/>
      <c r="I101" s="20">
        <f t="shared" si="1"/>
        <v>1991500</v>
      </c>
      <c r="J101" s="21" t="s">
        <v>53</v>
      </c>
      <c r="K101" s="22">
        <f>VLOOKUP($J101,Sheet1!$A$2:$B$95,2,FALSE)</f>
        <v>233200</v>
      </c>
      <c r="L101" s="23" t="s">
        <v>75</v>
      </c>
      <c r="M101" s="22">
        <f>VLOOKUP($L101,Sheet1!$A$2:$B$95,2,FALSE)</f>
        <v>233200</v>
      </c>
      <c r="N101" s="24" t="s">
        <v>101</v>
      </c>
      <c r="O101" s="25">
        <f>VLOOKUP($N101,Sheet1!$A$2:$B$95,2,FALSE)</f>
        <v>396000</v>
      </c>
      <c r="P101" s="24" t="s">
        <v>128</v>
      </c>
      <c r="Q101" s="25">
        <f>VLOOKUP($P101,Sheet1!$A$2:$B$95,2,FALSE)</f>
        <v>46200</v>
      </c>
      <c r="R101" s="26" t="s">
        <v>41</v>
      </c>
      <c r="S101" s="27">
        <f>VLOOKUP($R101,Sheet1!$A$2:$B$95,2,FALSE)</f>
        <v>68200</v>
      </c>
      <c r="T101" s="26" t="s">
        <v>180</v>
      </c>
      <c r="U101" s="27">
        <f>VLOOKUP($T101,Sheet1!$A$2:$B$95,2,FALSE)</f>
        <v>0</v>
      </c>
      <c r="V101" s="26" t="s">
        <v>43</v>
      </c>
      <c r="W101" s="27">
        <f>VLOOKUP($V101,Sheet1!$A$2:$B$95,2,FALSE)</f>
        <v>78100</v>
      </c>
      <c r="X101" s="28" t="s">
        <v>85</v>
      </c>
      <c r="Y101" s="29">
        <f>VLOOKUP($X101,Sheet1!$A$2:$B$95,2,FALSE)</f>
        <v>105600</v>
      </c>
      <c r="Z101" s="30" t="s">
        <v>106</v>
      </c>
      <c r="AA101" s="29">
        <f>VLOOKUP($Z101,Sheet1!$A$2:$B$95,2,FALSE)</f>
        <v>148500</v>
      </c>
      <c r="AB101" s="30" t="s">
        <v>108</v>
      </c>
      <c r="AC101" s="29">
        <f>VLOOKUP($AB101,Sheet1!$A$2:$B$95,2,FALSE)</f>
        <v>484000</v>
      </c>
      <c r="AD101" s="31" t="s">
        <v>47</v>
      </c>
      <c r="AE101" s="32">
        <f>VLOOKUP($AD101,Sheet1!$A$2:$B$95,2,FALSE)</f>
        <v>0</v>
      </c>
      <c r="AF101" s="33" t="s">
        <v>48</v>
      </c>
      <c r="AG101" s="32">
        <f>VLOOKUP($AF101,Sheet1!$A$2:$B$95,2,FALSE)</f>
        <v>148500</v>
      </c>
      <c r="AH101" s="34" t="s">
        <v>49</v>
      </c>
      <c r="AI101" s="35">
        <f>VLOOKUP($AH101,Sheet1!$A$2:$B$95,2,FALSE)</f>
        <v>0</v>
      </c>
      <c r="AJ101" s="172" t="s">
        <v>50</v>
      </c>
      <c r="AK101" s="35">
        <f>VLOOKUP($AJ101,Sheet1!$A$2:$B$95,2,FALSE)</f>
        <v>50000</v>
      </c>
    </row>
    <row r="102" spans="1:37">
      <c r="A102" s="157">
        <v>276</v>
      </c>
      <c r="B102" s="181">
        <v>101</v>
      </c>
      <c r="C102" s="177" t="s">
        <v>766</v>
      </c>
      <c r="D102" s="18" t="s">
        <v>765</v>
      </c>
      <c r="E102" s="44" t="s">
        <v>767</v>
      </c>
      <c r="F102" s="19" t="s">
        <v>164</v>
      </c>
      <c r="G102" s="19" t="s">
        <v>165</v>
      </c>
      <c r="H102" s="141"/>
      <c r="I102" s="20">
        <f t="shared" si="1"/>
        <v>1987650</v>
      </c>
      <c r="J102" s="21" t="s">
        <v>84</v>
      </c>
      <c r="K102" s="22">
        <f>VLOOKUP($J102,Sheet1!$A$2:$B$95,2,FALSE)</f>
        <v>1188000</v>
      </c>
      <c r="L102" s="23" t="s">
        <v>38</v>
      </c>
      <c r="M102" s="22">
        <f>VLOOKUP($L102,Sheet1!$A$2:$B$95,2,FALSE)</f>
        <v>354750</v>
      </c>
      <c r="N102" s="24" t="s">
        <v>39</v>
      </c>
      <c r="O102" s="25">
        <f>VLOOKUP($N102,Sheet1!$A$2:$B$95,2,FALSE)</f>
        <v>78100</v>
      </c>
      <c r="P102" s="24" t="s">
        <v>128</v>
      </c>
      <c r="Q102" s="25">
        <f>VLOOKUP($P102,Sheet1!$A$2:$B$95,2,FALSE)</f>
        <v>46200</v>
      </c>
      <c r="R102" s="26" t="s">
        <v>180</v>
      </c>
      <c r="S102" s="27">
        <f>VLOOKUP($R102,Sheet1!$A$2:$B$95,2,FALSE)</f>
        <v>0</v>
      </c>
      <c r="T102" s="26" t="s">
        <v>55</v>
      </c>
      <c r="U102" s="27">
        <f>VLOOKUP($T102,Sheet1!$A$2:$B$95,2,FALSE)</f>
        <v>105600</v>
      </c>
      <c r="V102" s="26" t="s">
        <v>43</v>
      </c>
      <c r="W102" s="27">
        <f>VLOOKUP($V102,Sheet1!$A$2:$B$95,2,FALSE)</f>
        <v>78100</v>
      </c>
      <c r="X102" s="28" t="s">
        <v>72</v>
      </c>
      <c r="Y102" s="29">
        <f>VLOOKUP($X102,Sheet1!$A$2:$B$95,2,FALSE)</f>
        <v>46200</v>
      </c>
      <c r="Z102" s="30" t="s">
        <v>76</v>
      </c>
      <c r="AA102" s="29">
        <f>VLOOKUP($Z102,Sheet1!$A$2:$B$95,2,FALSE)</f>
        <v>0</v>
      </c>
      <c r="AB102" s="30" t="s">
        <v>127</v>
      </c>
      <c r="AC102" s="29">
        <f>VLOOKUP($AB102,Sheet1!$A$2:$B$95,2,FALSE)</f>
        <v>40700</v>
      </c>
      <c r="AD102" s="31" t="s">
        <v>47</v>
      </c>
      <c r="AE102" s="32">
        <f>VLOOKUP($AD102,Sheet1!$A$2:$B$95,2,FALSE)</f>
        <v>0</v>
      </c>
      <c r="AF102" s="33" t="s">
        <v>133</v>
      </c>
      <c r="AG102" s="32">
        <f>VLOOKUP($AF102,Sheet1!$A$2:$B$95,2,FALSE)</f>
        <v>0</v>
      </c>
      <c r="AH102" s="34" t="s">
        <v>49</v>
      </c>
      <c r="AI102" s="35">
        <f>VLOOKUP($AH102,Sheet1!$A$2:$B$95,2,FALSE)</f>
        <v>0</v>
      </c>
      <c r="AJ102" s="172" t="s">
        <v>50</v>
      </c>
      <c r="AK102" s="35">
        <f>VLOOKUP($AJ102,Sheet1!$A$2:$B$95,2,FALSE)</f>
        <v>50000</v>
      </c>
    </row>
    <row r="103" spans="1:37">
      <c r="A103" s="157">
        <v>175</v>
      </c>
      <c r="B103" s="181">
        <v>102</v>
      </c>
      <c r="C103" s="177" t="s">
        <v>954</v>
      </c>
      <c r="D103" s="18" t="s">
        <v>953</v>
      </c>
      <c r="E103" s="44" t="s">
        <v>955</v>
      </c>
      <c r="F103" s="19" t="s">
        <v>164</v>
      </c>
      <c r="G103" s="19" t="s">
        <v>165</v>
      </c>
      <c r="H103" s="141"/>
      <c r="I103" s="20">
        <f t="shared" si="1"/>
        <v>1981188</v>
      </c>
      <c r="J103" s="21" t="s">
        <v>38</v>
      </c>
      <c r="K103" s="22">
        <f>VLOOKUP($J103,Sheet1!$A$2:$B$95,2,FALSE)</f>
        <v>354750</v>
      </c>
      <c r="L103" s="23" t="s">
        <v>53</v>
      </c>
      <c r="M103" s="22">
        <f>VLOOKUP($L103,Sheet1!$A$2:$B$95,2,FALSE)</f>
        <v>233200</v>
      </c>
      <c r="N103" s="24" t="s">
        <v>101</v>
      </c>
      <c r="O103" s="25">
        <f>VLOOKUP($N103,Sheet1!$A$2:$B$95,2,FALSE)</f>
        <v>396000</v>
      </c>
      <c r="P103" s="41" t="s">
        <v>132</v>
      </c>
      <c r="Q103" s="25">
        <f>VLOOKUP($P103,Sheet1!$A$2:$B$95,2,FALSE)</f>
        <v>78100</v>
      </c>
      <c r="R103" s="26" t="s">
        <v>180</v>
      </c>
      <c r="S103" s="27">
        <f>VLOOKUP($R103,Sheet1!$A$2:$B$95,2,FALSE)</f>
        <v>0</v>
      </c>
      <c r="T103" s="26" t="s">
        <v>55</v>
      </c>
      <c r="U103" s="27">
        <f>VLOOKUP($T103,Sheet1!$A$2:$B$95,2,FALSE)</f>
        <v>105600</v>
      </c>
      <c r="V103" s="42" t="s">
        <v>43</v>
      </c>
      <c r="W103" s="27">
        <f>VLOOKUP($V103,Sheet1!$A$2:$B$95,2,FALSE)</f>
        <v>78100</v>
      </c>
      <c r="X103" s="30" t="s">
        <v>44</v>
      </c>
      <c r="Y103" s="29">
        <f>VLOOKUP($X103,Sheet1!$A$2:$B$95,2,FALSE)</f>
        <v>52938</v>
      </c>
      <c r="Z103" s="28" t="s">
        <v>108</v>
      </c>
      <c r="AA103" s="29">
        <f>VLOOKUP($Z103,Sheet1!$A$2:$B$95,2,FALSE)</f>
        <v>484000</v>
      </c>
      <c r="AB103" s="30" t="s">
        <v>76</v>
      </c>
      <c r="AC103" s="29">
        <f>VLOOKUP($AB103,Sheet1!$A$2:$B$95,2,FALSE)</f>
        <v>0</v>
      </c>
      <c r="AD103" s="52" t="s">
        <v>47</v>
      </c>
      <c r="AE103" s="32">
        <f>VLOOKUP($AD103,Sheet1!$A$2:$B$95,2,FALSE)</f>
        <v>0</v>
      </c>
      <c r="AF103" s="39" t="s">
        <v>48</v>
      </c>
      <c r="AG103" s="32">
        <f>VLOOKUP($AF103,Sheet1!$A$2:$B$95,2,FALSE)</f>
        <v>148500</v>
      </c>
      <c r="AH103" s="34" t="s">
        <v>49</v>
      </c>
      <c r="AI103" s="35">
        <f>VLOOKUP($AH103,Sheet1!$A$2:$B$95,2,FALSE)</f>
        <v>0</v>
      </c>
      <c r="AJ103" s="172" t="s">
        <v>50</v>
      </c>
      <c r="AK103" s="35">
        <f>VLOOKUP($AJ103,Sheet1!$A$2:$B$95,2,FALSE)</f>
        <v>50000</v>
      </c>
    </row>
    <row r="104" spans="1:37">
      <c r="A104" s="157">
        <v>178</v>
      </c>
      <c r="B104" s="181">
        <v>103</v>
      </c>
      <c r="C104" s="177" t="s">
        <v>741</v>
      </c>
      <c r="D104" s="18" t="s">
        <v>739</v>
      </c>
      <c r="E104" s="44" t="s">
        <v>743</v>
      </c>
      <c r="F104" s="19" t="s">
        <v>164</v>
      </c>
      <c r="G104" s="19" t="s">
        <v>165</v>
      </c>
      <c r="H104" s="141"/>
      <c r="I104" s="20">
        <f t="shared" si="1"/>
        <v>1981188</v>
      </c>
      <c r="J104" s="21" t="s">
        <v>38</v>
      </c>
      <c r="K104" s="22">
        <f>VLOOKUP($J104,Sheet1!$A$2:$B$95,2,FALSE)</f>
        <v>354750</v>
      </c>
      <c r="L104" s="23" t="s">
        <v>53</v>
      </c>
      <c r="M104" s="22">
        <f>VLOOKUP($L104,Sheet1!$A$2:$B$95,2,FALSE)</f>
        <v>233200</v>
      </c>
      <c r="N104" s="24" t="s">
        <v>101</v>
      </c>
      <c r="O104" s="25">
        <f>VLOOKUP($N104,Sheet1!$A$2:$B$95,2,FALSE)</f>
        <v>396000</v>
      </c>
      <c r="P104" s="24" t="s">
        <v>132</v>
      </c>
      <c r="Q104" s="25">
        <f>VLOOKUP($P104,Sheet1!$A$2:$B$95,2,FALSE)</f>
        <v>78100</v>
      </c>
      <c r="R104" s="26" t="s">
        <v>180</v>
      </c>
      <c r="S104" s="27">
        <f>VLOOKUP($R104,Sheet1!$A$2:$B$95,2,FALSE)</f>
        <v>0</v>
      </c>
      <c r="T104" s="26" t="s">
        <v>55</v>
      </c>
      <c r="U104" s="27">
        <f>VLOOKUP($T104,Sheet1!$A$2:$B$95,2,FALSE)</f>
        <v>105600</v>
      </c>
      <c r="V104" s="26" t="s">
        <v>43</v>
      </c>
      <c r="W104" s="27">
        <f>VLOOKUP($V104,Sheet1!$A$2:$B$95,2,FALSE)</f>
        <v>78100</v>
      </c>
      <c r="X104" s="28" t="s">
        <v>44</v>
      </c>
      <c r="Y104" s="29">
        <f>VLOOKUP($X104,Sheet1!$A$2:$B$95,2,FALSE)</f>
        <v>52938</v>
      </c>
      <c r="Z104" s="30" t="s">
        <v>108</v>
      </c>
      <c r="AA104" s="29">
        <f>VLOOKUP($Z104,Sheet1!$A$2:$B$95,2,FALSE)</f>
        <v>484000</v>
      </c>
      <c r="AB104" s="30" t="s">
        <v>76</v>
      </c>
      <c r="AC104" s="29">
        <f>VLOOKUP($AB104,Sheet1!$A$2:$B$95,2,FALSE)</f>
        <v>0</v>
      </c>
      <c r="AD104" s="31" t="s">
        <v>47</v>
      </c>
      <c r="AE104" s="32">
        <f>VLOOKUP($AD104,Sheet1!$A$2:$B$95,2,FALSE)</f>
        <v>0</v>
      </c>
      <c r="AF104" s="33" t="s">
        <v>48</v>
      </c>
      <c r="AG104" s="32">
        <f>VLOOKUP($AF104,Sheet1!$A$2:$B$95,2,FALSE)</f>
        <v>148500</v>
      </c>
      <c r="AH104" s="34" t="s">
        <v>49</v>
      </c>
      <c r="AI104" s="35">
        <f>VLOOKUP($AH104,Sheet1!$A$2:$B$95,2,FALSE)</f>
        <v>0</v>
      </c>
      <c r="AJ104" s="172" t="s">
        <v>50</v>
      </c>
      <c r="AK104" s="35">
        <f>VLOOKUP($AJ104,Sheet1!$A$2:$B$95,2,FALSE)</f>
        <v>50000</v>
      </c>
    </row>
    <row r="105" spans="1:37">
      <c r="A105" s="157">
        <v>297</v>
      </c>
      <c r="B105" s="181">
        <v>104</v>
      </c>
      <c r="C105" s="177" t="s">
        <v>745</v>
      </c>
      <c r="D105" s="18" t="s">
        <v>744</v>
      </c>
      <c r="E105" s="44" t="s">
        <v>747</v>
      </c>
      <c r="F105" s="19" t="s">
        <v>164</v>
      </c>
      <c r="G105" s="19" t="s">
        <v>165</v>
      </c>
      <c r="H105" s="141"/>
      <c r="I105" s="20">
        <f t="shared" si="1"/>
        <v>1976926</v>
      </c>
      <c r="J105" s="21" t="s">
        <v>81</v>
      </c>
      <c r="K105" s="22">
        <f>VLOOKUP($J105,Sheet1!$A$2:$B$95,2,FALSE)</f>
        <v>105600</v>
      </c>
      <c r="L105" s="23" t="s">
        <v>38</v>
      </c>
      <c r="M105" s="22">
        <f>VLOOKUP($L105,Sheet1!$A$2:$B$95,2,FALSE)</f>
        <v>354750</v>
      </c>
      <c r="N105" s="24" t="s">
        <v>101</v>
      </c>
      <c r="O105" s="25">
        <f>VLOOKUP($N105,Sheet1!$A$2:$B$95,2,FALSE)</f>
        <v>396000</v>
      </c>
      <c r="P105" s="24" t="s">
        <v>40</v>
      </c>
      <c r="Q105" s="25">
        <f>VLOOKUP($P105,Sheet1!$A$2:$B$95,2,FALSE)</f>
        <v>52938</v>
      </c>
      <c r="R105" s="26" t="s">
        <v>156</v>
      </c>
      <c r="S105" s="27">
        <f>VLOOKUP($R105,Sheet1!$A$2:$B$95,2,FALSE)</f>
        <v>0</v>
      </c>
      <c r="T105" s="26" t="s">
        <v>55</v>
      </c>
      <c r="U105" s="27">
        <f>VLOOKUP($T105,Sheet1!$A$2:$B$95,2,FALSE)</f>
        <v>105600</v>
      </c>
      <c r="V105" s="26" t="s">
        <v>43</v>
      </c>
      <c r="W105" s="27">
        <f>VLOOKUP($V105,Sheet1!$A$2:$B$95,2,FALSE)</f>
        <v>78100</v>
      </c>
      <c r="X105" s="28" t="s">
        <v>44</v>
      </c>
      <c r="Y105" s="29">
        <f>VLOOKUP($X105,Sheet1!$A$2:$B$95,2,FALSE)</f>
        <v>52938</v>
      </c>
      <c r="Z105" s="30" t="s">
        <v>106</v>
      </c>
      <c r="AA105" s="29">
        <f>VLOOKUP($Z105,Sheet1!$A$2:$B$95,2,FALSE)</f>
        <v>148500</v>
      </c>
      <c r="AB105" s="30" t="s">
        <v>108</v>
      </c>
      <c r="AC105" s="29">
        <f>VLOOKUP($AB105,Sheet1!$A$2:$B$95,2,FALSE)</f>
        <v>484000</v>
      </c>
      <c r="AD105" s="31" t="s">
        <v>47</v>
      </c>
      <c r="AE105" s="32">
        <f>VLOOKUP($AD105,Sheet1!$A$2:$B$95,2,FALSE)</f>
        <v>0</v>
      </c>
      <c r="AF105" s="33" t="s">
        <v>48</v>
      </c>
      <c r="AG105" s="32">
        <f>VLOOKUP($AF105,Sheet1!$A$2:$B$95,2,FALSE)</f>
        <v>148500</v>
      </c>
      <c r="AH105" s="34" t="s">
        <v>49</v>
      </c>
      <c r="AI105" s="35">
        <f>VLOOKUP($AH105,Sheet1!$A$2:$B$95,2,FALSE)</f>
        <v>0</v>
      </c>
      <c r="AJ105" s="172" t="s">
        <v>50</v>
      </c>
      <c r="AK105" s="35">
        <f>VLOOKUP($AJ105,Sheet1!$A$2:$B$95,2,FALSE)</f>
        <v>50000</v>
      </c>
    </row>
    <row r="106" spans="1:37">
      <c r="A106" s="157">
        <v>383</v>
      </c>
      <c r="B106" s="181">
        <v>105</v>
      </c>
      <c r="C106" s="177" t="s">
        <v>349</v>
      </c>
      <c r="D106" s="18" t="s">
        <v>348</v>
      </c>
      <c r="E106" s="44" t="s">
        <v>347</v>
      </c>
      <c r="F106" s="19" t="s">
        <v>36</v>
      </c>
      <c r="G106" s="19" t="s">
        <v>165</v>
      </c>
      <c r="H106" s="141">
        <v>160</v>
      </c>
      <c r="I106" s="20">
        <f t="shared" si="1"/>
        <v>1974588</v>
      </c>
      <c r="J106" s="21" t="s">
        <v>37</v>
      </c>
      <c r="K106" s="22">
        <f>VLOOKUP($J106,Sheet1!$A$2:$B$95,2,FALSE)</f>
        <v>0</v>
      </c>
      <c r="L106" s="23" t="s">
        <v>38</v>
      </c>
      <c r="M106" s="22">
        <f>VLOOKUP($L106,Sheet1!$A$2:$B$95,2,FALSE)</f>
        <v>354750</v>
      </c>
      <c r="N106" s="24" t="s">
        <v>101</v>
      </c>
      <c r="O106" s="25">
        <f>VLOOKUP($N106,Sheet1!$A$2:$B$95,2,FALSE)</f>
        <v>396000</v>
      </c>
      <c r="P106" s="24" t="s">
        <v>40</v>
      </c>
      <c r="Q106" s="25">
        <f>VLOOKUP($P106,Sheet1!$A$2:$B$95,2,FALSE)</f>
        <v>52938</v>
      </c>
      <c r="R106" s="26" t="s">
        <v>41</v>
      </c>
      <c r="S106" s="27">
        <f>VLOOKUP($R106,Sheet1!$A$2:$B$95,2,FALSE)</f>
        <v>68200</v>
      </c>
      <c r="T106" s="26" t="s">
        <v>56</v>
      </c>
      <c r="U106" s="27">
        <f>VLOOKUP($T106,Sheet1!$A$2:$B$95,2,FALSE)</f>
        <v>40700</v>
      </c>
      <c r="V106" s="26" t="s">
        <v>152</v>
      </c>
      <c r="W106" s="27">
        <f>VLOOKUP($V106,Sheet1!$A$2:$B$95,2,FALSE)</f>
        <v>233200</v>
      </c>
      <c r="X106" s="28" t="s">
        <v>85</v>
      </c>
      <c r="Y106" s="29">
        <f>VLOOKUP($X106,Sheet1!$A$2:$B$95,2,FALSE)</f>
        <v>105600</v>
      </c>
      <c r="Z106" s="30" t="s">
        <v>127</v>
      </c>
      <c r="AA106" s="29">
        <f>VLOOKUP($Z106,Sheet1!$A$2:$B$95,2,FALSE)</f>
        <v>40700</v>
      </c>
      <c r="AB106" s="30" t="s">
        <v>108</v>
      </c>
      <c r="AC106" s="29">
        <f>VLOOKUP($AB106,Sheet1!$A$2:$B$95,2,FALSE)</f>
        <v>484000</v>
      </c>
      <c r="AD106" s="31" t="s">
        <v>47</v>
      </c>
      <c r="AE106" s="32">
        <f>VLOOKUP($AD106,Sheet1!$A$2:$B$95,2,FALSE)</f>
        <v>0</v>
      </c>
      <c r="AF106" s="33" t="s">
        <v>48</v>
      </c>
      <c r="AG106" s="32">
        <f>VLOOKUP($AF106,Sheet1!$A$2:$B$95,2,FALSE)</f>
        <v>148500</v>
      </c>
      <c r="AH106" s="34" t="s">
        <v>58</v>
      </c>
      <c r="AI106" s="35">
        <f>VLOOKUP($AH106,Sheet1!$A$2:$B$95,2,FALSE)</f>
        <v>0</v>
      </c>
      <c r="AJ106" s="172" t="s">
        <v>50</v>
      </c>
      <c r="AK106" s="35">
        <f>VLOOKUP($AJ106,Sheet1!$A$2:$B$95,2,FALSE)</f>
        <v>50000</v>
      </c>
    </row>
    <row r="107" spans="1:37">
      <c r="A107" s="157">
        <v>83</v>
      </c>
      <c r="B107" s="181">
        <v>106</v>
      </c>
      <c r="C107" s="177" t="s">
        <v>196</v>
      </c>
      <c r="D107" s="18" t="s">
        <v>198</v>
      </c>
      <c r="E107" s="44" t="s">
        <v>197</v>
      </c>
      <c r="F107" s="19" t="s">
        <v>164</v>
      </c>
      <c r="G107" s="19" t="s">
        <v>165</v>
      </c>
      <c r="H107" s="141"/>
      <c r="I107" s="20">
        <f t="shared" si="1"/>
        <v>1974450</v>
      </c>
      <c r="J107" s="21" t="s">
        <v>53</v>
      </c>
      <c r="K107" s="22">
        <f>VLOOKUP($J107,Sheet1!$A$2:$B$95,2,FALSE)</f>
        <v>233200</v>
      </c>
      <c r="L107" s="23" t="s">
        <v>38</v>
      </c>
      <c r="M107" s="22">
        <f>VLOOKUP($L107,Sheet1!$A$2:$B$95,2,FALSE)</f>
        <v>354750</v>
      </c>
      <c r="N107" s="24" t="s">
        <v>101</v>
      </c>
      <c r="O107" s="25">
        <f>VLOOKUP($N107,Sheet1!$A$2:$B$95,2,FALSE)</f>
        <v>396000</v>
      </c>
      <c r="P107" s="24" t="s">
        <v>132</v>
      </c>
      <c r="Q107" s="25">
        <f>VLOOKUP($P107,Sheet1!$A$2:$B$95,2,FALSE)</f>
        <v>78100</v>
      </c>
      <c r="R107" s="26" t="s">
        <v>180</v>
      </c>
      <c r="S107" s="27">
        <f>VLOOKUP($R107,Sheet1!$A$2:$B$95,2,FALSE)</f>
        <v>0</v>
      </c>
      <c r="T107" s="26" t="s">
        <v>55</v>
      </c>
      <c r="U107" s="27">
        <f>VLOOKUP($T107,Sheet1!$A$2:$B$95,2,FALSE)</f>
        <v>105600</v>
      </c>
      <c r="V107" s="26" t="s">
        <v>43</v>
      </c>
      <c r="W107" s="27">
        <f>VLOOKUP($V107,Sheet1!$A$2:$B$95,2,FALSE)</f>
        <v>78100</v>
      </c>
      <c r="X107" s="28" t="s">
        <v>72</v>
      </c>
      <c r="Y107" s="29">
        <f>VLOOKUP($X107,Sheet1!$A$2:$B$95,2,FALSE)</f>
        <v>46200</v>
      </c>
      <c r="Z107" s="30" t="s">
        <v>108</v>
      </c>
      <c r="AA107" s="29">
        <f>VLOOKUP($Z107,Sheet1!$A$2:$B$95,2,FALSE)</f>
        <v>484000</v>
      </c>
      <c r="AB107" s="30" t="s">
        <v>76</v>
      </c>
      <c r="AC107" s="29">
        <f>VLOOKUP($AB107,Sheet1!$A$2:$B$95,2,FALSE)</f>
        <v>0</v>
      </c>
      <c r="AD107" s="31" t="s">
        <v>47</v>
      </c>
      <c r="AE107" s="32">
        <f>VLOOKUP($AD107,Sheet1!$A$2:$B$95,2,FALSE)</f>
        <v>0</v>
      </c>
      <c r="AF107" s="33" t="s">
        <v>48</v>
      </c>
      <c r="AG107" s="32">
        <f>VLOOKUP($AF107,Sheet1!$A$2:$B$95,2,FALSE)</f>
        <v>148500</v>
      </c>
      <c r="AH107" s="34" t="s">
        <v>58</v>
      </c>
      <c r="AI107" s="35">
        <f>VLOOKUP($AH107,Sheet1!$A$2:$B$95,2,FALSE)</f>
        <v>0</v>
      </c>
      <c r="AJ107" s="172" t="s">
        <v>50</v>
      </c>
      <c r="AK107" s="35">
        <f>VLOOKUP($AJ107,Sheet1!$A$2:$B$95,2,FALSE)</f>
        <v>50000</v>
      </c>
    </row>
    <row r="108" spans="1:37">
      <c r="A108" s="157">
        <v>319</v>
      </c>
      <c r="B108" s="181">
        <v>107</v>
      </c>
      <c r="C108" s="177" t="s">
        <v>846</v>
      </c>
      <c r="D108" s="18" t="s">
        <v>843</v>
      </c>
      <c r="E108" s="44" t="s">
        <v>845</v>
      </c>
      <c r="F108" s="19" t="s">
        <v>164</v>
      </c>
      <c r="G108" s="19" t="s">
        <v>165</v>
      </c>
      <c r="H108" s="141"/>
      <c r="I108" s="20">
        <f t="shared" si="1"/>
        <v>1972388</v>
      </c>
      <c r="J108" s="21" t="s">
        <v>53</v>
      </c>
      <c r="K108" s="22">
        <f>VLOOKUP($J108,Sheet1!$A$2:$B$95,2,FALSE)</f>
        <v>233200</v>
      </c>
      <c r="L108" s="23" t="s">
        <v>38</v>
      </c>
      <c r="M108" s="22">
        <f>VLOOKUP($L108,Sheet1!$A$2:$B$95,2,FALSE)</f>
        <v>354750</v>
      </c>
      <c r="N108" s="24" t="s">
        <v>122</v>
      </c>
      <c r="O108" s="25">
        <f>VLOOKUP($N108,Sheet1!$A$2:$B$95,2,FALSE)</f>
        <v>484000</v>
      </c>
      <c r="P108" s="24" t="s">
        <v>128</v>
      </c>
      <c r="Q108" s="25">
        <f>VLOOKUP($P108,Sheet1!$A$2:$B$95,2,FALSE)</f>
        <v>46200</v>
      </c>
      <c r="R108" s="26" t="s">
        <v>148</v>
      </c>
      <c r="S108" s="27">
        <f>VLOOKUP($R108,Sheet1!$A$2:$B$95,2,FALSE)</f>
        <v>40700</v>
      </c>
      <c r="T108" s="26" t="s">
        <v>180</v>
      </c>
      <c r="U108" s="27">
        <f>VLOOKUP($T108,Sheet1!$A$2:$B$95,2,FALSE)</f>
        <v>0</v>
      </c>
      <c r="V108" s="26" t="s">
        <v>43</v>
      </c>
      <c r="W108" s="27">
        <f>VLOOKUP($V108,Sheet1!$A$2:$B$95,2,FALSE)</f>
        <v>78100</v>
      </c>
      <c r="X108" s="28" t="s">
        <v>44</v>
      </c>
      <c r="Y108" s="29">
        <f>VLOOKUP($X108,Sheet1!$A$2:$B$95,2,FALSE)</f>
        <v>52938</v>
      </c>
      <c r="Z108" s="30" t="s">
        <v>108</v>
      </c>
      <c r="AA108" s="29">
        <f>VLOOKUP($Z108,Sheet1!$A$2:$B$95,2,FALSE)</f>
        <v>484000</v>
      </c>
      <c r="AB108" s="30" t="s">
        <v>69</v>
      </c>
      <c r="AC108" s="29">
        <f>VLOOKUP($AB108,Sheet1!$A$2:$B$95,2,FALSE)</f>
        <v>0</v>
      </c>
      <c r="AD108" s="31" t="s">
        <v>48</v>
      </c>
      <c r="AE108" s="32">
        <f>VLOOKUP($AD108,Sheet1!$A$2:$B$95,2,FALSE)</f>
        <v>148500</v>
      </c>
      <c r="AF108" s="33" t="s">
        <v>133</v>
      </c>
      <c r="AG108" s="32">
        <f>VLOOKUP($AF108,Sheet1!$A$2:$B$95,2,FALSE)</f>
        <v>0</v>
      </c>
      <c r="AH108" s="34" t="s">
        <v>49</v>
      </c>
      <c r="AI108" s="35">
        <f>VLOOKUP($AH108,Sheet1!$A$2:$B$95,2,FALSE)</f>
        <v>0</v>
      </c>
      <c r="AJ108" s="172" t="s">
        <v>50</v>
      </c>
      <c r="AK108" s="35">
        <f>VLOOKUP($AJ108,Sheet1!$A$2:$B$95,2,FALSE)</f>
        <v>50000</v>
      </c>
    </row>
    <row r="109" spans="1:37">
      <c r="A109" s="157">
        <v>245</v>
      </c>
      <c r="B109" s="181">
        <v>108</v>
      </c>
      <c r="C109" s="177" t="s">
        <v>598</v>
      </c>
      <c r="D109" s="18" t="s">
        <v>597</v>
      </c>
      <c r="E109" s="44" t="s">
        <v>599</v>
      </c>
      <c r="F109" s="19" t="s">
        <v>164</v>
      </c>
      <c r="G109" s="19" t="s">
        <v>165</v>
      </c>
      <c r="H109" s="141"/>
      <c r="I109" s="20">
        <f t="shared" si="1"/>
        <v>1962300</v>
      </c>
      <c r="J109" s="21" t="s">
        <v>53</v>
      </c>
      <c r="K109" s="22">
        <f>VLOOKUP($J109,Sheet1!$A$2:$B$95,2,FALSE)</f>
        <v>233200</v>
      </c>
      <c r="L109" s="23" t="s">
        <v>75</v>
      </c>
      <c r="M109" s="22">
        <f>VLOOKUP($L109,Sheet1!$A$2:$B$95,2,FALSE)</f>
        <v>233200</v>
      </c>
      <c r="N109" s="24" t="s">
        <v>101</v>
      </c>
      <c r="O109" s="25">
        <f>VLOOKUP($N109,Sheet1!$A$2:$B$95,2,FALSE)</f>
        <v>396000</v>
      </c>
      <c r="P109" s="24" t="s">
        <v>132</v>
      </c>
      <c r="Q109" s="25">
        <f>VLOOKUP($P109,Sheet1!$A$2:$B$95,2,FALSE)</f>
        <v>78100</v>
      </c>
      <c r="R109" s="26" t="s">
        <v>180</v>
      </c>
      <c r="S109" s="27">
        <f>VLOOKUP($R109,Sheet1!$A$2:$B$95,2,FALSE)</f>
        <v>0</v>
      </c>
      <c r="T109" s="26" t="s">
        <v>55</v>
      </c>
      <c r="U109" s="27">
        <f>VLOOKUP($T109,Sheet1!$A$2:$B$95,2,FALSE)</f>
        <v>105600</v>
      </c>
      <c r="V109" s="26" t="s">
        <v>43</v>
      </c>
      <c r="W109" s="27">
        <f>VLOOKUP($V109,Sheet1!$A$2:$B$95,2,FALSE)</f>
        <v>78100</v>
      </c>
      <c r="X109" s="28" t="s">
        <v>85</v>
      </c>
      <c r="Y109" s="29">
        <f>VLOOKUP($X109,Sheet1!$A$2:$B$95,2,FALSE)</f>
        <v>105600</v>
      </c>
      <c r="Z109" s="30" t="s">
        <v>76</v>
      </c>
      <c r="AA109" s="29">
        <f>VLOOKUP($Z109,Sheet1!$A$2:$B$95,2,FALSE)</f>
        <v>0</v>
      </c>
      <c r="AB109" s="30" t="s">
        <v>108</v>
      </c>
      <c r="AC109" s="29">
        <f>VLOOKUP($AB109,Sheet1!$A$2:$B$95,2,FALSE)</f>
        <v>484000</v>
      </c>
      <c r="AD109" s="31" t="s">
        <v>47</v>
      </c>
      <c r="AE109" s="32">
        <f>VLOOKUP($AD109,Sheet1!$A$2:$B$95,2,FALSE)</f>
        <v>0</v>
      </c>
      <c r="AF109" s="33" t="s">
        <v>48</v>
      </c>
      <c r="AG109" s="32">
        <f>VLOOKUP($AF109,Sheet1!$A$2:$B$95,2,FALSE)</f>
        <v>148500</v>
      </c>
      <c r="AH109" s="34" t="s">
        <v>153</v>
      </c>
      <c r="AI109" s="35">
        <f>VLOOKUP($AH109,Sheet1!$A$2:$B$95,2,FALSE)</f>
        <v>100000</v>
      </c>
      <c r="AJ109" s="172" t="s">
        <v>58</v>
      </c>
      <c r="AK109" s="35">
        <f>VLOOKUP($AJ109,Sheet1!$A$2:$B$95,2,FALSE)</f>
        <v>0</v>
      </c>
    </row>
    <row r="110" spans="1:37">
      <c r="A110" s="157">
        <v>93</v>
      </c>
      <c r="B110" s="181">
        <v>109</v>
      </c>
      <c r="C110" s="177" t="s">
        <v>841</v>
      </c>
      <c r="D110" s="18" t="s">
        <v>840</v>
      </c>
      <c r="E110" s="44" t="s">
        <v>842</v>
      </c>
      <c r="F110" s="19" t="s">
        <v>164</v>
      </c>
      <c r="G110" s="19" t="s">
        <v>165</v>
      </c>
      <c r="H110" s="141"/>
      <c r="I110" s="20">
        <f t="shared" si="1"/>
        <v>1956850</v>
      </c>
      <c r="J110" s="21" t="s">
        <v>38</v>
      </c>
      <c r="K110" s="22">
        <f>VLOOKUP($J110,Sheet1!$A$2:$B$95,2,FALSE)</f>
        <v>354750</v>
      </c>
      <c r="L110" s="23" t="s">
        <v>53</v>
      </c>
      <c r="M110" s="22">
        <f>VLOOKUP($L110,Sheet1!$A$2:$B$95,2,FALSE)</f>
        <v>233200</v>
      </c>
      <c r="N110" s="24" t="s">
        <v>122</v>
      </c>
      <c r="O110" s="25">
        <f>VLOOKUP($N110,Sheet1!$A$2:$B$95,2,FALSE)</f>
        <v>484000</v>
      </c>
      <c r="P110" s="24" t="s">
        <v>136</v>
      </c>
      <c r="Q110" s="25">
        <f>VLOOKUP($P110,Sheet1!$A$2:$B$95,2,FALSE)</f>
        <v>148500</v>
      </c>
      <c r="R110" s="26" t="s">
        <v>41</v>
      </c>
      <c r="S110" s="27">
        <f>VLOOKUP($R110,Sheet1!$A$2:$B$95,2,FALSE)</f>
        <v>68200</v>
      </c>
      <c r="T110" s="26" t="s">
        <v>42</v>
      </c>
      <c r="U110" s="27">
        <f>VLOOKUP($T110,Sheet1!$A$2:$B$95,2,FALSE)</f>
        <v>28600</v>
      </c>
      <c r="V110" s="26" t="s">
        <v>180</v>
      </c>
      <c r="W110" s="27">
        <f>VLOOKUP($V110,Sheet1!$A$2:$B$95,2,FALSE)</f>
        <v>0</v>
      </c>
      <c r="X110" s="28" t="s">
        <v>85</v>
      </c>
      <c r="Y110" s="29">
        <f>VLOOKUP($X110,Sheet1!$A$2:$B$95,2,FALSE)</f>
        <v>105600</v>
      </c>
      <c r="Z110" s="30" t="s">
        <v>108</v>
      </c>
      <c r="AA110" s="29">
        <f>VLOOKUP($Z110,Sheet1!$A$2:$B$95,2,FALSE)</f>
        <v>484000</v>
      </c>
      <c r="AB110" s="30" t="s">
        <v>69</v>
      </c>
      <c r="AC110" s="29">
        <f>VLOOKUP($AB110,Sheet1!$A$2:$B$95,2,FALSE)</f>
        <v>0</v>
      </c>
      <c r="AD110" s="31" t="s">
        <v>47</v>
      </c>
      <c r="AE110" s="32">
        <f>VLOOKUP($AD110,Sheet1!$A$2:$B$95,2,FALSE)</f>
        <v>0</v>
      </c>
      <c r="AF110" s="33" t="s">
        <v>143</v>
      </c>
      <c r="AG110" s="32">
        <f>VLOOKUP($AF110,Sheet1!$A$2:$B$95,2,FALSE)</f>
        <v>0</v>
      </c>
      <c r="AH110" s="34" t="s">
        <v>151</v>
      </c>
      <c r="AI110" s="35">
        <f>VLOOKUP($AH110,Sheet1!$A$2:$B$95,2,FALSE)</f>
        <v>0</v>
      </c>
      <c r="AJ110" s="172" t="s">
        <v>50</v>
      </c>
      <c r="AK110" s="35">
        <f>VLOOKUP($AJ110,Sheet1!$A$2:$B$95,2,FALSE)</f>
        <v>50000</v>
      </c>
    </row>
    <row r="111" spans="1:37">
      <c r="A111" s="157">
        <v>141</v>
      </c>
      <c r="B111" s="181">
        <v>110</v>
      </c>
      <c r="C111" s="177" t="s">
        <v>182</v>
      </c>
      <c r="D111" s="18" t="s">
        <v>181</v>
      </c>
      <c r="E111" s="44" t="s">
        <v>184</v>
      </c>
      <c r="F111" s="126" t="s">
        <v>36</v>
      </c>
      <c r="G111" s="19" t="s">
        <v>165</v>
      </c>
      <c r="H111" s="141">
        <v>160</v>
      </c>
      <c r="I111" s="20">
        <f t="shared" si="1"/>
        <v>1949750</v>
      </c>
      <c r="J111" s="21" t="s">
        <v>53</v>
      </c>
      <c r="K111" s="22">
        <f>VLOOKUP($J111,Sheet1!$A$2:$B$95,2,FALSE)</f>
        <v>233200</v>
      </c>
      <c r="L111" s="23" t="s">
        <v>38</v>
      </c>
      <c r="M111" s="22">
        <f>VLOOKUP($L111,Sheet1!$A$2:$B$95,2,FALSE)</f>
        <v>354750</v>
      </c>
      <c r="N111" s="24" t="s">
        <v>101</v>
      </c>
      <c r="O111" s="25">
        <f>VLOOKUP($N111,Sheet1!$A$2:$B$95,2,FALSE)</f>
        <v>396000</v>
      </c>
      <c r="P111" s="24" t="s">
        <v>122</v>
      </c>
      <c r="Q111" s="25">
        <f>VLOOKUP($P111,Sheet1!$A$2:$B$95,2,FALSE)</f>
        <v>484000</v>
      </c>
      <c r="R111" s="26" t="s">
        <v>160</v>
      </c>
      <c r="S111" s="27">
        <f>VLOOKUP($R111,Sheet1!$A$2:$B$95,2,FALSE)</f>
        <v>0</v>
      </c>
      <c r="T111" s="26" t="s">
        <v>159</v>
      </c>
      <c r="U111" s="27">
        <f>VLOOKUP($T111,Sheet1!$A$2:$B$95,2,FALSE)</f>
        <v>181500</v>
      </c>
      <c r="V111" s="26" t="s">
        <v>161</v>
      </c>
      <c r="W111" s="27">
        <f>VLOOKUP($V111,Sheet1!$A$2:$B$95,2,FALSE)</f>
        <v>0</v>
      </c>
      <c r="X111" s="28" t="s">
        <v>85</v>
      </c>
      <c r="Y111" s="29">
        <f>VLOOKUP($X111,Sheet1!$A$2:$B$95,2,FALSE)</f>
        <v>105600</v>
      </c>
      <c r="Z111" s="30" t="s">
        <v>72</v>
      </c>
      <c r="AA111" s="29">
        <f>VLOOKUP($Z111,Sheet1!$A$2:$B$95,2,FALSE)</f>
        <v>46200</v>
      </c>
      <c r="AB111" s="30" t="s">
        <v>69</v>
      </c>
      <c r="AC111" s="29">
        <f>VLOOKUP($AB111,Sheet1!$A$2:$B$95,2,FALSE)</f>
        <v>0</v>
      </c>
      <c r="AD111" s="31" t="s">
        <v>47</v>
      </c>
      <c r="AE111" s="32">
        <f>VLOOKUP($AD111,Sheet1!$A$2:$B$95,2,FALSE)</f>
        <v>0</v>
      </c>
      <c r="AF111" s="33" t="s">
        <v>48</v>
      </c>
      <c r="AG111" s="32">
        <f>VLOOKUP($AF111,Sheet1!$A$2:$B$95,2,FALSE)</f>
        <v>148500</v>
      </c>
      <c r="AH111" s="34" t="s">
        <v>49</v>
      </c>
      <c r="AI111" s="35">
        <f>VLOOKUP($AH111,Sheet1!$A$2:$B$95,2,FALSE)</f>
        <v>0</v>
      </c>
      <c r="AJ111" s="172" t="s">
        <v>151</v>
      </c>
      <c r="AK111" s="35">
        <f>VLOOKUP($AJ111,Sheet1!$A$2:$B$95,2,FALSE)</f>
        <v>0</v>
      </c>
    </row>
    <row r="112" spans="1:37">
      <c r="A112" s="157">
        <v>5</v>
      </c>
      <c r="B112" s="181">
        <v>111</v>
      </c>
      <c r="C112" s="177" t="s">
        <v>1008</v>
      </c>
      <c r="D112" s="18" t="s">
        <v>1006</v>
      </c>
      <c r="E112" s="44" t="s">
        <v>1009</v>
      </c>
      <c r="F112" s="45" t="s">
        <v>164</v>
      </c>
      <c r="G112" s="45" t="s">
        <v>165</v>
      </c>
      <c r="H112" s="144"/>
      <c r="I112" s="20">
        <f t="shared" si="1"/>
        <v>1948738</v>
      </c>
      <c r="J112" s="21" t="s">
        <v>84</v>
      </c>
      <c r="K112" s="22">
        <f>VLOOKUP($J112,Sheet1!$A$2:$B$95,2,FALSE)</f>
        <v>1188000</v>
      </c>
      <c r="L112" s="23" t="s">
        <v>75</v>
      </c>
      <c r="M112" s="22">
        <f>VLOOKUP($L112,Sheet1!$A$2:$B$95,2,FALSE)</f>
        <v>233200</v>
      </c>
      <c r="N112" s="24" t="s">
        <v>128</v>
      </c>
      <c r="O112" s="25">
        <f>VLOOKUP($N112,Sheet1!$A$2:$B$95,2,FALSE)</f>
        <v>46200</v>
      </c>
      <c r="P112" s="24" t="s">
        <v>54</v>
      </c>
      <c r="Q112" s="25">
        <f>VLOOKUP($P112,Sheet1!$A$2:$B$95,2,FALSE)</f>
        <v>0</v>
      </c>
      <c r="R112" s="48" t="s">
        <v>150</v>
      </c>
      <c r="S112" s="27">
        <f>VLOOKUP($R112,Sheet1!$A$2:$B$95,2,FALSE)</f>
        <v>52938</v>
      </c>
      <c r="T112" s="26" t="s">
        <v>55</v>
      </c>
      <c r="U112" s="27">
        <f>VLOOKUP($T112,Sheet1!$A$2:$B$95,2,FALSE)</f>
        <v>105600</v>
      </c>
      <c r="V112" s="26" t="s">
        <v>43</v>
      </c>
      <c r="W112" s="27">
        <f>VLOOKUP($V112,Sheet1!$A$2:$B$95,2,FALSE)</f>
        <v>78100</v>
      </c>
      <c r="X112" s="37" t="s">
        <v>72</v>
      </c>
      <c r="Y112" s="29">
        <f>VLOOKUP($X112,Sheet1!$A$2:$B$95,2,FALSE)</f>
        <v>46200</v>
      </c>
      <c r="Z112" s="30" t="s">
        <v>76</v>
      </c>
      <c r="AA112" s="29">
        <f>VLOOKUP($Z112,Sheet1!$A$2:$B$95,2,FALSE)</f>
        <v>0</v>
      </c>
      <c r="AB112" s="28" t="s">
        <v>69</v>
      </c>
      <c r="AC112" s="29">
        <f>VLOOKUP($AB112,Sheet1!$A$2:$B$95,2,FALSE)</f>
        <v>0</v>
      </c>
      <c r="AD112" s="31" t="s">
        <v>47</v>
      </c>
      <c r="AE112" s="32">
        <f>VLOOKUP($AD112,Sheet1!$A$2:$B$95,2,FALSE)</f>
        <v>0</v>
      </c>
      <c r="AF112" s="39" t="s">
        <v>48</v>
      </c>
      <c r="AG112" s="32">
        <f>VLOOKUP($AF112,Sheet1!$A$2:$B$95,2,FALSE)</f>
        <v>148500</v>
      </c>
      <c r="AH112" s="34" t="s">
        <v>58</v>
      </c>
      <c r="AI112" s="35">
        <f>VLOOKUP($AH112,Sheet1!$A$2:$B$95,2,FALSE)</f>
        <v>0</v>
      </c>
      <c r="AJ112" s="172" t="s">
        <v>50</v>
      </c>
      <c r="AK112" s="35">
        <f>VLOOKUP($AJ112,Sheet1!$A$2:$B$95,2,FALSE)</f>
        <v>50000</v>
      </c>
    </row>
    <row r="113" spans="1:37">
      <c r="A113" s="157">
        <v>44</v>
      </c>
      <c r="B113" s="181">
        <v>112</v>
      </c>
      <c r="C113" s="177" t="s">
        <v>335</v>
      </c>
      <c r="D113" s="18" t="s">
        <v>333</v>
      </c>
      <c r="E113" s="44" t="s">
        <v>336</v>
      </c>
      <c r="F113" s="126" t="s">
        <v>36</v>
      </c>
      <c r="G113" s="19" t="s">
        <v>165</v>
      </c>
      <c r="H113" s="141">
        <v>160</v>
      </c>
      <c r="I113" s="20">
        <f t="shared" si="1"/>
        <v>1943788</v>
      </c>
      <c r="J113" s="21" t="s">
        <v>53</v>
      </c>
      <c r="K113" s="22">
        <f>VLOOKUP($J113,Sheet1!$A$2:$B$95,2,FALSE)</f>
        <v>233200</v>
      </c>
      <c r="L113" s="23" t="s">
        <v>38</v>
      </c>
      <c r="M113" s="22">
        <f>VLOOKUP($L113,Sheet1!$A$2:$B$95,2,FALSE)</f>
        <v>354750</v>
      </c>
      <c r="N113" s="24" t="s">
        <v>101</v>
      </c>
      <c r="O113" s="25">
        <f>VLOOKUP($N113,Sheet1!$A$2:$B$95,2,FALSE)</f>
        <v>396000</v>
      </c>
      <c r="P113" s="24" t="s">
        <v>136</v>
      </c>
      <c r="Q113" s="25">
        <f>VLOOKUP($P113,Sheet1!$A$2:$B$95,2,FALSE)</f>
        <v>148500</v>
      </c>
      <c r="R113" s="26" t="s">
        <v>55</v>
      </c>
      <c r="S113" s="27">
        <f>VLOOKUP($R113,Sheet1!$A$2:$B$95,2,FALSE)</f>
        <v>105600</v>
      </c>
      <c r="T113" s="26" t="s">
        <v>56</v>
      </c>
      <c r="U113" s="27">
        <f>VLOOKUP($T113,Sheet1!$A$2:$B$95,2,FALSE)</f>
        <v>40700</v>
      </c>
      <c r="V113" s="26" t="s">
        <v>43</v>
      </c>
      <c r="W113" s="27">
        <f>VLOOKUP($V113,Sheet1!$A$2:$B$95,2,FALSE)</f>
        <v>78100</v>
      </c>
      <c r="X113" s="28" t="s">
        <v>44</v>
      </c>
      <c r="Y113" s="29">
        <f>VLOOKUP($X113,Sheet1!$A$2:$B$95,2,FALSE)</f>
        <v>52938</v>
      </c>
      <c r="Z113" s="30" t="s">
        <v>108</v>
      </c>
      <c r="AA113" s="29">
        <f>VLOOKUP($Z113,Sheet1!$A$2:$B$95,2,FALSE)</f>
        <v>484000</v>
      </c>
      <c r="AB113" s="30" t="s">
        <v>69</v>
      </c>
      <c r="AC113" s="29">
        <f>VLOOKUP($AB113,Sheet1!$A$2:$B$95,2,FALSE)</f>
        <v>0</v>
      </c>
      <c r="AD113" s="31" t="s">
        <v>47</v>
      </c>
      <c r="AE113" s="32">
        <f>VLOOKUP($AD113,Sheet1!$A$2:$B$95,2,FALSE)</f>
        <v>0</v>
      </c>
      <c r="AF113" s="33" t="s">
        <v>139</v>
      </c>
      <c r="AG113" s="32">
        <f>VLOOKUP($AF113,Sheet1!$A$2:$B$95,2,FALSE)</f>
        <v>0</v>
      </c>
      <c r="AH113" s="34" t="s">
        <v>58</v>
      </c>
      <c r="AI113" s="35">
        <f>VLOOKUP($AH113,Sheet1!$A$2:$B$95,2,FALSE)</f>
        <v>0</v>
      </c>
      <c r="AJ113" s="172" t="s">
        <v>50</v>
      </c>
      <c r="AK113" s="35">
        <f>VLOOKUP($AJ113,Sheet1!$A$2:$B$95,2,FALSE)</f>
        <v>50000</v>
      </c>
    </row>
    <row r="114" spans="1:37">
      <c r="A114" s="157">
        <v>121</v>
      </c>
      <c r="B114" s="181">
        <v>113</v>
      </c>
      <c r="C114" s="177" t="s">
        <v>595</v>
      </c>
      <c r="D114" s="18" t="s">
        <v>593</v>
      </c>
      <c r="E114" s="44" t="s">
        <v>596</v>
      </c>
      <c r="F114" s="19" t="s">
        <v>164</v>
      </c>
      <c r="G114" s="19" t="s">
        <v>165</v>
      </c>
      <c r="H114" s="141"/>
      <c r="I114" s="20">
        <f t="shared" si="1"/>
        <v>1943788</v>
      </c>
      <c r="J114" s="21" t="s">
        <v>38</v>
      </c>
      <c r="K114" s="22">
        <f>VLOOKUP($J114,Sheet1!$A$2:$B$95,2,FALSE)</f>
        <v>354750</v>
      </c>
      <c r="L114" s="23" t="s">
        <v>53</v>
      </c>
      <c r="M114" s="22">
        <f>VLOOKUP($L114,Sheet1!$A$2:$B$95,2,FALSE)</f>
        <v>233200</v>
      </c>
      <c r="N114" s="24" t="s">
        <v>101</v>
      </c>
      <c r="O114" s="25">
        <f>VLOOKUP($N114,Sheet1!$A$2:$B$95,2,FALSE)</f>
        <v>396000</v>
      </c>
      <c r="P114" s="24" t="s">
        <v>54</v>
      </c>
      <c r="Q114" s="25">
        <f>VLOOKUP($P114,Sheet1!$A$2:$B$95,2,FALSE)</f>
        <v>0</v>
      </c>
      <c r="R114" s="26" t="s">
        <v>55</v>
      </c>
      <c r="S114" s="27">
        <f>VLOOKUP($R114,Sheet1!$A$2:$B$95,2,FALSE)</f>
        <v>105600</v>
      </c>
      <c r="T114" s="26" t="s">
        <v>56</v>
      </c>
      <c r="U114" s="27">
        <f>VLOOKUP($T114,Sheet1!$A$2:$B$95,2,FALSE)</f>
        <v>40700</v>
      </c>
      <c r="V114" s="26" t="s">
        <v>43</v>
      </c>
      <c r="W114" s="27">
        <f>VLOOKUP($V114,Sheet1!$A$2:$B$95,2,FALSE)</f>
        <v>78100</v>
      </c>
      <c r="X114" s="28" t="s">
        <v>44</v>
      </c>
      <c r="Y114" s="29">
        <f>VLOOKUP($X114,Sheet1!$A$2:$B$95,2,FALSE)</f>
        <v>52938</v>
      </c>
      <c r="Z114" s="30" t="s">
        <v>108</v>
      </c>
      <c r="AA114" s="29">
        <f>VLOOKUP($Z114,Sheet1!$A$2:$B$95,2,FALSE)</f>
        <v>484000</v>
      </c>
      <c r="AB114" s="30" t="s">
        <v>69</v>
      </c>
      <c r="AC114" s="29">
        <f>VLOOKUP($AB114,Sheet1!$A$2:$B$95,2,FALSE)</f>
        <v>0</v>
      </c>
      <c r="AD114" s="31" t="s">
        <v>48</v>
      </c>
      <c r="AE114" s="32">
        <f>VLOOKUP($AD114,Sheet1!$A$2:$B$95,2,FALSE)</f>
        <v>148500</v>
      </c>
      <c r="AF114" s="33" t="s">
        <v>133</v>
      </c>
      <c r="AG114" s="32">
        <f>VLOOKUP($AF114,Sheet1!$A$2:$B$95,2,FALSE)</f>
        <v>0</v>
      </c>
      <c r="AH114" s="34" t="s">
        <v>58</v>
      </c>
      <c r="AI114" s="35">
        <f>VLOOKUP($AH114,Sheet1!$A$2:$B$95,2,FALSE)</f>
        <v>0</v>
      </c>
      <c r="AJ114" s="172" t="s">
        <v>50</v>
      </c>
      <c r="AK114" s="35">
        <f>VLOOKUP($AJ114,Sheet1!$A$2:$B$95,2,FALSE)</f>
        <v>50000</v>
      </c>
    </row>
    <row r="115" spans="1:37">
      <c r="A115" s="157">
        <v>270</v>
      </c>
      <c r="B115" s="181">
        <v>114</v>
      </c>
      <c r="C115" s="177" t="s">
        <v>210</v>
      </c>
      <c r="D115" s="18" t="s">
        <v>214</v>
      </c>
      <c r="E115" s="44" t="s">
        <v>213</v>
      </c>
      <c r="F115" s="126" t="s">
        <v>36</v>
      </c>
      <c r="G115" s="19" t="s">
        <v>165</v>
      </c>
      <c r="H115" s="141"/>
      <c r="I115" s="20">
        <f t="shared" si="1"/>
        <v>1943788</v>
      </c>
      <c r="J115" s="21" t="s">
        <v>38</v>
      </c>
      <c r="K115" s="22">
        <f>VLOOKUP($J115,Sheet1!$A$2:$B$95,2,FALSE)</f>
        <v>354750</v>
      </c>
      <c r="L115" s="23" t="s">
        <v>53</v>
      </c>
      <c r="M115" s="22">
        <f>VLOOKUP($L115,Sheet1!$A$2:$B$95,2,FALSE)</f>
        <v>233200</v>
      </c>
      <c r="N115" s="24" t="s">
        <v>101</v>
      </c>
      <c r="O115" s="25">
        <f>VLOOKUP($N115,Sheet1!$A$2:$B$95,2,FALSE)</f>
        <v>396000</v>
      </c>
      <c r="P115" s="24" t="s">
        <v>54</v>
      </c>
      <c r="Q115" s="25">
        <f>VLOOKUP($P115,Sheet1!$A$2:$B$95,2,FALSE)</f>
        <v>0</v>
      </c>
      <c r="R115" s="26" t="s">
        <v>148</v>
      </c>
      <c r="S115" s="27">
        <f>VLOOKUP($R115,Sheet1!$A$2:$B$95,2,FALSE)</f>
        <v>40700</v>
      </c>
      <c r="T115" s="26" t="s">
        <v>55</v>
      </c>
      <c r="U115" s="27">
        <f>VLOOKUP($T115,Sheet1!$A$2:$B$95,2,FALSE)</f>
        <v>105600</v>
      </c>
      <c r="V115" s="26" t="s">
        <v>43</v>
      </c>
      <c r="W115" s="27">
        <f>VLOOKUP($V115,Sheet1!$A$2:$B$95,2,FALSE)</f>
        <v>78100</v>
      </c>
      <c r="X115" s="28" t="s">
        <v>44</v>
      </c>
      <c r="Y115" s="29">
        <f>VLOOKUP($X115,Sheet1!$A$2:$B$95,2,FALSE)</f>
        <v>52938</v>
      </c>
      <c r="Z115" s="30" t="s">
        <v>108</v>
      </c>
      <c r="AA115" s="29">
        <f>VLOOKUP($Z115,Sheet1!$A$2:$B$95,2,FALSE)</f>
        <v>484000</v>
      </c>
      <c r="AB115" s="30" t="s">
        <v>57</v>
      </c>
      <c r="AC115" s="29">
        <f>VLOOKUP($AB115,Sheet1!$A$2:$B$95,2,FALSE)</f>
        <v>0</v>
      </c>
      <c r="AD115" s="31" t="s">
        <v>47</v>
      </c>
      <c r="AE115" s="32">
        <f>VLOOKUP($AD115,Sheet1!$A$2:$B$95,2,FALSE)</f>
        <v>0</v>
      </c>
      <c r="AF115" s="33" t="s">
        <v>48</v>
      </c>
      <c r="AG115" s="32">
        <f>VLOOKUP($AF115,Sheet1!$A$2:$B$95,2,FALSE)</f>
        <v>148500</v>
      </c>
      <c r="AH115" s="34" t="s">
        <v>151</v>
      </c>
      <c r="AI115" s="35">
        <f>VLOOKUP($AH115,Sheet1!$A$2:$B$95,2,FALSE)</f>
        <v>0</v>
      </c>
      <c r="AJ115" s="172" t="s">
        <v>50</v>
      </c>
      <c r="AK115" s="35">
        <f>VLOOKUP($AJ115,Sheet1!$A$2:$B$95,2,FALSE)</f>
        <v>50000</v>
      </c>
    </row>
    <row r="116" spans="1:37">
      <c r="A116" s="157">
        <v>396</v>
      </c>
      <c r="B116" s="181">
        <v>115</v>
      </c>
      <c r="C116" s="177" t="s">
        <v>650</v>
      </c>
      <c r="D116" s="18" t="s">
        <v>649</v>
      </c>
      <c r="E116" s="44" t="s">
        <v>651</v>
      </c>
      <c r="F116" s="19" t="s">
        <v>164</v>
      </c>
      <c r="G116" s="19" t="s">
        <v>165</v>
      </c>
      <c r="H116" s="141"/>
      <c r="I116" s="20">
        <f t="shared" si="1"/>
        <v>1943600</v>
      </c>
      <c r="J116" s="21" t="s">
        <v>84</v>
      </c>
      <c r="K116" s="22">
        <f>VLOOKUP($J116,Sheet1!$A$2:$B$95,2,FALSE)</f>
        <v>1188000</v>
      </c>
      <c r="L116" s="23" t="s">
        <v>53</v>
      </c>
      <c r="M116" s="22">
        <f>VLOOKUP($L116,Sheet1!$A$2:$B$95,2,FALSE)</f>
        <v>233200</v>
      </c>
      <c r="N116" s="24" t="s">
        <v>39</v>
      </c>
      <c r="O116" s="25">
        <f>VLOOKUP($N116,Sheet1!$A$2:$B$95,2,FALSE)</f>
        <v>78100</v>
      </c>
      <c r="P116" s="24" t="s">
        <v>128</v>
      </c>
      <c r="Q116" s="25">
        <f>VLOOKUP($P116,Sheet1!$A$2:$B$95,2,FALSE)</f>
        <v>46200</v>
      </c>
      <c r="R116" s="26" t="s">
        <v>41</v>
      </c>
      <c r="S116" s="27">
        <f>VLOOKUP($R116,Sheet1!$A$2:$B$95,2,FALSE)</f>
        <v>68200</v>
      </c>
      <c r="T116" s="26" t="s">
        <v>55</v>
      </c>
      <c r="U116" s="27">
        <f>VLOOKUP($T116,Sheet1!$A$2:$B$95,2,FALSE)</f>
        <v>105600</v>
      </c>
      <c r="V116" s="26" t="s">
        <v>43</v>
      </c>
      <c r="W116" s="27">
        <f>VLOOKUP($V116,Sheet1!$A$2:$B$95,2,FALSE)</f>
        <v>78100</v>
      </c>
      <c r="X116" s="28" t="s">
        <v>72</v>
      </c>
      <c r="Y116" s="29">
        <f>VLOOKUP($X116,Sheet1!$A$2:$B$95,2,FALSE)</f>
        <v>46200</v>
      </c>
      <c r="Z116" s="30" t="s">
        <v>76</v>
      </c>
      <c r="AA116" s="29">
        <f>VLOOKUP($Z116,Sheet1!$A$2:$B$95,2,FALSE)</f>
        <v>0</v>
      </c>
      <c r="AB116" s="30" t="s">
        <v>69</v>
      </c>
      <c r="AC116" s="29">
        <f>VLOOKUP($AB116,Sheet1!$A$2:$B$95,2,FALSE)</f>
        <v>0</v>
      </c>
      <c r="AD116" s="31" t="s">
        <v>47</v>
      </c>
      <c r="AE116" s="32">
        <f>VLOOKUP($AD116,Sheet1!$A$2:$B$95,2,FALSE)</f>
        <v>0</v>
      </c>
      <c r="AF116" s="33" t="s">
        <v>133</v>
      </c>
      <c r="AG116" s="32">
        <f>VLOOKUP($AF116,Sheet1!$A$2:$B$95,2,FALSE)</f>
        <v>0</v>
      </c>
      <c r="AH116" s="34" t="s">
        <v>153</v>
      </c>
      <c r="AI116" s="35">
        <f>VLOOKUP($AH116,Sheet1!$A$2:$B$95,2,FALSE)</f>
        <v>100000</v>
      </c>
      <c r="AJ116" s="172" t="s">
        <v>151</v>
      </c>
      <c r="AK116" s="35">
        <f>VLOOKUP($AJ116,Sheet1!$A$2:$B$95,2,FALSE)</f>
        <v>0</v>
      </c>
    </row>
    <row r="117" spans="1:37">
      <c r="A117" s="157">
        <v>353</v>
      </c>
      <c r="B117" s="181">
        <v>116</v>
      </c>
      <c r="C117" s="177" t="s">
        <v>760</v>
      </c>
      <c r="D117" s="18" t="s">
        <v>757</v>
      </c>
      <c r="E117" s="44" t="s">
        <v>759</v>
      </c>
      <c r="F117" s="19" t="s">
        <v>164</v>
      </c>
      <c r="G117" s="19" t="s">
        <v>165</v>
      </c>
      <c r="H117" s="141"/>
      <c r="I117" s="20">
        <f t="shared" si="1"/>
        <v>1938288</v>
      </c>
      <c r="J117" s="23" t="s">
        <v>68</v>
      </c>
      <c r="K117" s="22">
        <f>VLOOKUP($J117,Sheet1!$A$2:$B$95,2,FALSE)</f>
        <v>233200</v>
      </c>
      <c r="L117" s="23" t="s">
        <v>38</v>
      </c>
      <c r="M117" s="22">
        <f>VLOOKUP($L117,Sheet1!$A$2:$B$95,2,FALSE)</f>
        <v>354750</v>
      </c>
      <c r="N117" s="24" t="s">
        <v>39</v>
      </c>
      <c r="O117" s="25">
        <f>VLOOKUP($N117,Sheet1!$A$2:$B$95,2,FALSE)</f>
        <v>78100</v>
      </c>
      <c r="P117" s="24" t="s">
        <v>101</v>
      </c>
      <c r="Q117" s="25">
        <f>VLOOKUP($P117,Sheet1!$A$2:$B$95,2,FALSE)</f>
        <v>396000</v>
      </c>
      <c r="R117" s="26" t="s">
        <v>180</v>
      </c>
      <c r="S117" s="27">
        <f>VLOOKUP($R117,Sheet1!$A$2:$B$95,2,FALSE)</f>
        <v>0</v>
      </c>
      <c r="T117" s="26" t="s">
        <v>55</v>
      </c>
      <c r="U117" s="27">
        <f>VLOOKUP($T117,Sheet1!$A$2:$B$95,2,FALSE)</f>
        <v>105600</v>
      </c>
      <c r="V117" s="26" t="s">
        <v>43</v>
      </c>
      <c r="W117" s="27">
        <f>VLOOKUP($V117,Sheet1!$A$2:$B$95,2,FALSE)</f>
        <v>78100</v>
      </c>
      <c r="X117" s="28" t="s">
        <v>44</v>
      </c>
      <c r="Y117" s="29">
        <f>VLOOKUP($X117,Sheet1!$A$2:$B$95,2,FALSE)</f>
        <v>52938</v>
      </c>
      <c r="Z117" s="30" t="s">
        <v>108</v>
      </c>
      <c r="AA117" s="29">
        <f>VLOOKUP($Z117,Sheet1!$A$2:$B$95,2,FALSE)</f>
        <v>484000</v>
      </c>
      <c r="AB117" s="30" t="s">
        <v>85</v>
      </c>
      <c r="AC117" s="29">
        <f>VLOOKUP($AB117,Sheet1!$A$2:$B$95,2,FALSE)</f>
        <v>105600</v>
      </c>
      <c r="AD117" s="31" t="s">
        <v>47</v>
      </c>
      <c r="AE117" s="32">
        <f>VLOOKUP($AD117,Sheet1!$A$2:$B$95,2,FALSE)</f>
        <v>0</v>
      </c>
      <c r="AF117" s="33" t="s">
        <v>133</v>
      </c>
      <c r="AG117" s="32">
        <f>VLOOKUP($AF117,Sheet1!$A$2:$B$95,2,FALSE)</f>
        <v>0</v>
      </c>
      <c r="AH117" s="34" t="s">
        <v>151</v>
      </c>
      <c r="AI117" s="35">
        <f>VLOOKUP($AH117,Sheet1!$A$2:$B$95,2,FALSE)</f>
        <v>0</v>
      </c>
      <c r="AJ117" s="172" t="s">
        <v>50</v>
      </c>
      <c r="AK117" s="35">
        <f>VLOOKUP($AJ117,Sheet1!$A$2:$B$95,2,FALSE)</f>
        <v>50000</v>
      </c>
    </row>
    <row r="118" spans="1:37">
      <c r="A118" s="157">
        <v>222</v>
      </c>
      <c r="B118" s="181">
        <v>117</v>
      </c>
      <c r="C118" s="177" t="s">
        <v>558</v>
      </c>
      <c r="D118" s="18" t="s">
        <v>557</v>
      </c>
      <c r="E118" s="44" t="s">
        <v>559</v>
      </c>
      <c r="F118" s="19" t="s">
        <v>559</v>
      </c>
      <c r="G118" s="19" t="s">
        <v>559</v>
      </c>
      <c r="H118" s="141"/>
      <c r="I118" s="20">
        <f t="shared" si="1"/>
        <v>1934438</v>
      </c>
      <c r="J118" s="21" t="s">
        <v>87</v>
      </c>
      <c r="K118" s="22">
        <f>VLOOKUP($J118,Sheet1!$A$2:$B$95,2,FALSE)</f>
        <v>308000</v>
      </c>
      <c r="L118" s="23" t="s">
        <v>53</v>
      </c>
      <c r="M118" s="22">
        <f>VLOOKUP($L118,Sheet1!$A$2:$B$95,2,FALSE)</f>
        <v>233200</v>
      </c>
      <c r="N118" s="24" t="s">
        <v>101</v>
      </c>
      <c r="O118" s="25">
        <f>VLOOKUP($N118,Sheet1!$A$2:$B$95,2,FALSE)</f>
        <v>396000</v>
      </c>
      <c r="P118" s="24" t="s">
        <v>132</v>
      </c>
      <c r="Q118" s="25">
        <f>VLOOKUP($P118,Sheet1!$A$2:$B$95,2,FALSE)</f>
        <v>78100</v>
      </c>
      <c r="R118" s="26" t="s">
        <v>180</v>
      </c>
      <c r="S118" s="27">
        <f>VLOOKUP($R118,Sheet1!$A$2:$B$95,2,FALSE)</f>
        <v>0</v>
      </c>
      <c r="T118" s="26" t="s">
        <v>55</v>
      </c>
      <c r="U118" s="27">
        <f>VLOOKUP($T118,Sheet1!$A$2:$B$95,2,FALSE)</f>
        <v>105600</v>
      </c>
      <c r="V118" s="26" t="s">
        <v>43</v>
      </c>
      <c r="W118" s="27">
        <f>VLOOKUP($V118,Sheet1!$A$2:$B$95,2,FALSE)</f>
        <v>78100</v>
      </c>
      <c r="X118" s="28" t="s">
        <v>44</v>
      </c>
      <c r="Y118" s="29">
        <f>VLOOKUP($X118,Sheet1!$A$2:$B$95,2,FALSE)</f>
        <v>52938</v>
      </c>
      <c r="Z118" s="30" t="s">
        <v>108</v>
      </c>
      <c r="AA118" s="29">
        <f>VLOOKUP($Z118,Sheet1!$A$2:$B$95,2,FALSE)</f>
        <v>484000</v>
      </c>
      <c r="AB118" s="30" t="s">
        <v>76</v>
      </c>
      <c r="AC118" s="29">
        <f>VLOOKUP($AB118,Sheet1!$A$2:$B$95,2,FALSE)</f>
        <v>0</v>
      </c>
      <c r="AD118" s="31" t="s">
        <v>47</v>
      </c>
      <c r="AE118" s="32">
        <f>VLOOKUP($AD118,Sheet1!$A$2:$B$95,2,FALSE)</f>
        <v>0</v>
      </c>
      <c r="AF118" s="33" t="s">
        <v>48</v>
      </c>
      <c r="AG118" s="32">
        <f>VLOOKUP($AF118,Sheet1!$A$2:$B$95,2,FALSE)</f>
        <v>148500</v>
      </c>
      <c r="AH118" s="34" t="s">
        <v>49</v>
      </c>
      <c r="AI118" s="35">
        <f>VLOOKUP($AH118,Sheet1!$A$2:$B$95,2,FALSE)</f>
        <v>0</v>
      </c>
      <c r="AJ118" s="172" t="s">
        <v>50</v>
      </c>
      <c r="AK118" s="35">
        <f>VLOOKUP($AJ118,Sheet1!$A$2:$B$95,2,FALSE)</f>
        <v>50000</v>
      </c>
    </row>
    <row r="119" spans="1:37">
      <c r="A119" s="157">
        <v>377</v>
      </c>
      <c r="B119" s="181">
        <v>118</v>
      </c>
      <c r="C119" s="177" t="s">
        <v>402</v>
      </c>
      <c r="D119" s="18" t="s">
        <v>401</v>
      </c>
      <c r="E119" s="44" t="s">
        <v>403</v>
      </c>
      <c r="F119" s="19" t="s">
        <v>36</v>
      </c>
      <c r="G119" s="19" t="s">
        <v>165</v>
      </c>
      <c r="H119" s="141">
        <v>80</v>
      </c>
      <c r="I119" s="20">
        <f t="shared" si="1"/>
        <v>1931188</v>
      </c>
      <c r="J119" s="21" t="s">
        <v>53</v>
      </c>
      <c r="K119" s="22">
        <f>VLOOKUP($J119,Sheet1!$A$2:$B$95,2,FALSE)</f>
        <v>233200</v>
      </c>
      <c r="L119" s="23" t="s">
        <v>38</v>
      </c>
      <c r="M119" s="22">
        <f>VLOOKUP($L119,Sheet1!$A$2:$B$95,2,FALSE)</f>
        <v>354750</v>
      </c>
      <c r="N119" s="24" t="s">
        <v>101</v>
      </c>
      <c r="O119" s="25">
        <f>VLOOKUP($N119,Sheet1!$A$2:$B$95,2,FALSE)</f>
        <v>396000</v>
      </c>
      <c r="P119" s="24" t="s">
        <v>132</v>
      </c>
      <c r="Q119" s="25">
        <f>VLOOKUP($P119,Sheet1!$A$2:$B$95,2,FALSE)</f>
        <v>78100</v>
      </c>
      <c r="R119" s="26" t="s">
        <v>55</v>
      </c>
      <c r="S119" s="27">
        <f>VLOOKUP($R119,Sheet1!$A$2:$B$95,2,FALSE)</f>
        <v>105600</v>
      </c>
      <c r="T119" s="26" t="s">
        <v>180</v>
      </c>
      <c r="U119" s="27">
        <f>VLOOKUP($T119,Sheet1!$A$2:$B$95,2,FALSE)</f>
        <v>0</v>
      </c>
      <c r="V119" s="26" t="s">
        <v>43</v>
      </c>
      <c r="W119" s="27">
        <f>VLOOKUP($V119,Sheet1!$A$2:$B$95,2,FALSE)</f>
        <v>78100</v>
      </c>
      <c r="X119" s="28" t="s">
        <v>44</v>
      </c>
      <c r="Y119" s="29">
        <f>VLOOKUP($X119,Sheet1!$A$2:$B$95,2,FALSE)</f>
        <v>52938</v>
      </c>
      <c r="Z119" s="30" t="s">
        <v>108</v>
      </c>
      <c r="AA119" s="29">
        <f>VLOOKUP($Z119,Sheet1!$A$2:$B$95,2,FALSE)</f>
        <v>484000</v>
      </c>
      <c r="AB119" s="30" t="s">
        <v>69</v>
      </c>
      <c r="AC119" s="29">
        <f>VLOOKUP($AB119,Sheet1!$A$2:$B$95,2,FALSE)</f>
        <v>0</v>
      </c>
      <c r="AD119" s="31" t="s">
        <v>47</v>
      </c>
      <c r="AE119" s="32">
        <f>VLOOKUP($AD119,Sheet1!$A$2:$B$95,2,FALSE)</f>
        <v>0</v>
      </c>
      <c r="AF119" s="33" t="s">
        <v>48</v>
      </c>
      <c r="AG119" s="32">
        <f>VLOOKUP($AF119,Sheet1!$A$2:$B$95,2,FALSE)</f>
        <v>148500</v>
      </c>
      <c r="AH119" s="34" t="s">
        <v>49</v>
      </c>
      <c r="AI119" s="35">
        <f>VLOOKUP($AH119,Sheet1!$A$2:$B$95,2,FALSE)</f>
        <v>0</v>
      </c>
      <c r="AJ119" s="172" t="s">
        <v>58</v>
      </c>
      <c r="AK119" s="35">
        <f>VLOOKUP($AJ119,Sheet1!$A$2:$B$95,2,FALSE)</f>
        <v>0</v>
      </c>
    </row>
    <row r="120" spans="1:37">
      <c r="A120" s="157">
        <v>378</v>
      </c>
      <c r="B120" s="181">
        <v>119</v>
      </c>
      <c r="C120" s="177" t="s">
        <v>300</v>
      </c>
      <c r="D120" s="18" t="s">
        <v>299</v>
      </c>
      <c r="E120" s="44" t="s">
        <v>301</v>
      </c>
      <c r="F120" s="126" t="s">
        <v>36</v>
      </c>
      <c r="G120" s="19" t="s">
        <v>165</v>
      </c>
      <c r="H120" s="141">
        <v>160</v>
      </c>
      <c r="I120" s="20">
        <f t="shared" si="1"/>
        <v>1929126</v>
      </c>
      <c r="J120" s="21" t="s">
        <v>38</v>
      </c>
      <c r="K120" s="22">
        <f>VLOOKUP($J120,Sheet1!$A$2:$B$95,2,FALSE)</f>
        <v>354750</v>
      </c>
      <c r="L120" s="23" t="s">
        <v>68</v>
      </c>
      <c r="M120" s="22">
        <f>VLOOKUP($L120,Sheet1!$A$2:$B$95,2,FALSE)</f>
        <v>233200</v>
      </c>
      <c r="N120" s="24" t="s">
        <v>40</v>
      </c>
      <c r="O120" s="25">
        <f>VLOOKUP($N120,Sheet1!$A$2:$B$95,2,FALSE)</f>
        <v>52938</v>
      </c>
      <c r="P120" s="24" t="s">
        <v>122</v>
      </c>
      <c r="Q120" s="25">
        <f>VLOOKUP($P120,Sheet1!$A$2:$B$95,2,FALSE)</f>
        <v>484000</v>
      </c>
      <c r="R120" s="26" t="s">
        <v>180</v>
      </c>
      <c r="S120" s="27">
        <f>VLOOKUP($R120,Sheet1!$A$2:$B$95,2,FALSE)</f>
        <v>0</v>
      </c>
      <c r="T120" s="26" t="s">
        <v>148</v>
      </c>
      <c r="U120" s="27">
        <f>VLOOKUP($T120,Sheet1!$A$2:$B$95,2,FALSE)</f>
        <v>40700</v>
      </c>
      <c r="V120" s="26" t="s">
        <v>43</v>
      </c>
      <c r="W120" s="27">
        <f>VLOOKUP($V120,Sheet1!$A$2:$B$95,2,FALSE)</f>
        <v>78100</v>
      </c>
      <c r="X120" s="28" t="s">
        <v>44</v>
      </c>
      <c r="Y120" s="29">
        <f>VLOOKUP($X120,Sheet1!$A$2:$B$95,2,FALSE)</f>
        <v>52938</v>
      </c>
      <c r="Z120" s="30" t="s">
        <v>108</v>
      </c>
      <c r="AA120" s="29">
        <f>VLOOKUP($Z120,Sheet1!$A$2:$B$95,2,FALSE)</f>
        <v>484000</v>
      </c>
      <c r="AB120" s="30" t="s">
        <v>69</v>
      </c>
      <c r="AC120" s="29">
        <f>VLOOKUP($AB120,Sheet1!$A$2:$B$95,2,FALSE)</f>
        <v>0</v>
      </c>
      <c r="AD120" s="31" t="s">
        <v>48</v>
      </c>
      <c r="AE120" s="32">
        <f>VLOOKUP($AD120,Sheet1!$A$2:$B$95,2,FALSE)</f>
        <v>148500</v>
      </c>
      <c r="AF120" s="33" t="s">
        <v>133</v>
      </c>
      <c r="AG120" s="32">
        <f>VLOOKUP($AF120,Sheet1!$A$2:$B$95,2,FALSE)</f>
        <v>0</v>
      </c>
      <c r="AH120" s="34" t="s">
        <v>49</v>
      </c>
      <c r="AI120" s="35">
        <f>VLOOKUP($AH120,Sheet1!$A$2:$B$95,2,FALSE)</f>
        <v>0</v>
      </c>
      <c r="AJ120" s="172" t="s">
        <v>58</v>
      </c>
      <c r="AK120" s="35">
        <f>VLOOKUP($AJ120,Sheet1!$A$2:$B$95,2,FALSE)</f>
        <v>0</v>
      </c>
    </row>
    <row r="121" spans="1:37">
      <c r="A121" s="157">
        <v>23</v>
      </c>
      <c r="B121" s="181">
        <v>120</v>
      </c>
      <c r="C121" s="177" t="s">
        <v>921</v>
      </c>
      <c r="D121" s="18" t="s">
        <v>652</v>
      </c>
      <c r="E121" s="44" t="s">
        <v>653</v>
      </c>
      <c r="F121" s="19" t="s">
        <v>164</v>
      </c>
      <c r="G121" s="19" t="s">
        <v>165</v>
      </c>
      <c r="H121" s="141"/>
      <c r="I121" s="20">
        <f t="shared" si="1"/>
        <v>1917250</v>
      </c>
      <c r="J121" s="21" t="s">
        <v>75</v>
      </c>
      <c r="K121" s="22">
        <f>VLOOKUP($J121,Sheet1!$A$2:$B$95,2,FALSE)</f>
        <v>233200</v>
      </c>
      <c r="L121" s="23" t="s">
        <v>38</v>
      </c>
      <c r="M121" s="22">
        <f>VLOOKUP($L121,Sheet1!$A$2:$B$95,2,FALSE)</f>
        <v>354750</v>
      </c>
      <c r="N121" s="24" t="s">
        <v>39</v>
      </c>
      <c r="O121" s="25">
        <f>VLOOKUP($N121,Sheet1!$A$2:$B$95,2,FALSE)</f>
        <v>78100</v>
      </c>
      <c r="P121" s="24" t="s">
        <v>128</v>
      </c>
      <c r="Q121" s="25">
        <f>VLOOKUP($P121,Sheet1!$A$2:$B$95,2,FALSE)</f>
        <v>46200</v>
      </c>
      <c r="R121" s="26" t="s">
        <v>152</v>
      </c>
      <c r="S121" s="27">
        <f>VLOOKUP($R121,Sheet1!$A$2:$B$95,2,FALSE)</f>
        <v>233200</v>
      </c>
      <c r="T121" s="48" t="s">
        <v>158</v>
      </c>
      <c r="U121" s="27">
        <f>VLOOKUP($T121,Sheet1!$A$2:$B$95,2,FALSE)</f>
        <v>78100</v>
      </c>
      <c r="V121" s="26" t="s">
        <v>55</v>
      </c>
      <c r="W121" s="27">
        <f>VLOOKUP($V121,Sheet1!$A$2:$B$95,2,FALSE)</f>
        <v>105600</v>
      </c>
      <c r="X121" s="30" t="s">
        <v>85</v>
      </c>
      <c r="Y121" s="29">
        <f>VLOOKUP($X121,Sheet1!$A$2:$B$95,2,FALSE)</f>
        <v>105600</v>
      </c>
      <c r="Z121" s="30" t="s">
        <v>108</v>
      </c>
      <c r="AA121" s="29">
        <f>VLOOKUP($Z121,Sheet1!$A$2:$B$95,2,FALSE)</f>
        <v>484000</v>
      </c>
      <c r="AB121" s="28" t="s">
        <v>119</v>
      </c>
      <c r="AC121" s="29">
        <f>VLOOKUP($AB121,Sheet1!$A$2:$B$95,2,FALSE)</f>
        <v>0</v>
      </c>
      <c r="AD121" s="33" t="s">
        <v>48</v>
      </c>
      <c r="AE121" s="32">
        <f>VLOOKUP($AD121,Sheet1!$A$2:$B$95,2,FALSE)</f>
        <v>148500</v>
      </c>
      <c r="AF121" s="31" t="s">
        <v>133</v>
      </c>
      <c r="AG121" s="32">
        <f>VLOOKUP($AF121,Sheet1!$A$2:$B$95,2,FALSE)</f>
        <v>0</v>
      </c>
      <c r="AH121" s="34" t="s">
        <v>49</v>
      </c>
      <c r="AI121" s="35">
        <f>VLOOKUP($AH121,Sheet1!$A$2:$B$95,2,FALSE)</f>
        <v>0</v>
      </c>
      <c r="AJ121" s="172" t="s">
        <v>50</v>
      </c>
      <c r="AK121" s="35">
        <f>VLOOKUP($AJ121,Sheet1!$A$2:$B$95,2,FALSE)</f>
        <v>50000</v>
      </c>
    </row>
    <row r="122" spans="1:37">
      <c r="A122" s="157">
        <v>395</v>
      </c>
      <c r="B122" s="181">
        <v>121</v>
      </c>
      <c r="C122" s="177" t="s">
        <v>1092</v>
      </c>
      <c r="D122" s="18" t="s">
        <v>1093</v>
      </c>
      <c r="E122" s="44" t="s">
        <v>1094</v>
      </c>
      <c r="F122" s="19" t="s">
        <v>1115</v>
      </c>
      <c r="G122" s="19" t="s">
        <v>165</v>
      </c>
      <c r="H122" s="141">
        <v>100</v>
      </c>
      <c r="I122" s="20">
        <f t="shared" si="1"/>
        <v>1912300</v>
      </c>
      <c r="J122" s="21" t="s">
        <v>64</v>
      </c>
      <c r="K122" s="22">
        <f>VLOOKUP($J122,Sheet1!$A$2:$B$95,2,FALSE)</f>
        <v>105600</v>
      </c>
      <c r="L122" s="23" t="s">
        <v>53</v>
      </c>
      <c r="M122" s="22">
        <f>VLOOKUP($L122,Sheet1!$A$2:$B$95,2,FALSE)</f>
        <v>233200</v>
      </c>
      <c r="N122" s="24" t="s">
        <v>101</v>
      </c>
      <c r="O122" s="25">
        <f>VLOOKUP($N122,Sheet1!$A$2:$B$95,2,FALSE)</f>
        <v>396000</v>
      </c>
      <c r="P122" s="46" t="s">
        <v>122</v>
      </c>
      <c r="Q122" s="25">
        <f>VLOOKUP($P122,Sheet1!$A$2:$B$95,2,FALSE)</f>
        <v>484000</v>
      </c>
      <c r="R122" s="26" t="s">
        <v>148</v>
      </c>
      <c r="S122" s="27">
        <f>VLOOKUP($R122,Sheet1!$A$2:$B$95,2,FALSE)</f>
        <v>40700</v>
      </c>
      <c r="T122" s="26" t="s">
        <v>156</v>
      </c>
      <c r="U122" s="27">
        <f>VLOOKUP($T122,Sheet1!$A$2:$B$95,2,FALSE)</f>
        <v>0</v>
      </c>
      <c r="V122" s="42" t="s">
        <v>43</v>
      </c>
      <c r="W122" s="27">
        <f>VLOOKUP($V122,Sheet1!$A$2:$B$95,2,FALSE)</f>
        <v>78100</v>
      </c>
      <c r="X122" s="28" t="s">
        <v>108</v>
      </c>
      <c r="Y122" s="29">
        <f>VLOOKUP($X122,Sheet1!$A$2:$B$95,2,FALSE)</f>
        <v>484000</v>
      </c>
      <c r="Z122" s="28" t="s">
        <v>125</v>
      </c>
      <c r="AA122" s="29">
        <f>VLOOKUP($Z122,Sheet1!$A$2:$B$95,2,FALSE)</f>
        <v>0</v>
      </c>
      <c r="AB122" s="28" t="s">
        <v>127</v>
      </c>
      <c r="AC122" s="29">
        <f>VLOOKUP($AB122,Sheet1!$A$2:$B$95,2,FALSE)</f>
        <v>40700</v>
      </c>
      <c r="AD122" s="31" t="s">
        <v>47</v>
      </c>
      <c r="AE122" s="32">
        <f>VLOOKUP($AD122,Sheet1!$A$2:$B$95,2,FALSE)</f>
        <v>0</v>
      </c>
      <c r="AF122" s="39" t="s">
        <v>133</v>
      </c>
      <c r="AG122" s="32">
        <f>VLOOKUP($AF122,Sheet1!$A$2:$B$95,2,FALSE)</f>
        <v>0</v>
      </c>
      <c r="AH122" s="38" t="s">
        <v>58</v>
      </c>
      <c r="AI122" s="35">
        <f>VLOOKUP($AH122,Sheet1!$A$2:$B$95,2,FALSE)</f>
        <v>0</v>
      </c>
      <c r="AJ122" s="172" t="s">
        <v>50</v>
      </c>
      <c r="AK122" s="35">
        <f>VLOOKUP($AJ122,Sheet1!$A$2:$B$95,2,FALSE)</f>
        <v>50000</v>
      </c>
    </row>
    <row r="123" spans="1:37">
      <c r="A123" s="157">
        <v>364</v>
      </c>
      <c r="B123" s="181">
        <v>122</v>
      </c>
      <c r="C123" s="177" t="s">
        <v>946</v>
      </c>
      <c r="D123" s="18" t="s">
        <v>945</v>
      </c>
      <c r="E123" s="44" t="s">
        <v>947</v>
      </c>
      <c r="F123" s="19" t="s">
        <v>164</v>
      </c>
      <c r="G123" s="19" t="s">
        <v>165</v>
      </c>
      <c r="H123" s="141"/>
      <c r="I123" s="20">
        <f t="shared" si="1"/>
        <v>1909550</v>
      </c>
      <c r="J123" s="21" t="s">
        <v>53</v>
      </c>
      <c r="K123" s="22">
        <f>VLOOKUP($J123,Sheet1!$A$2:$B$95,2,FALSE)</f>
        <v>233200</v>
      </c>
      <c r="L123" s="23" t="s">
        <v>38</v>
      </c>
      <c r="M123" s="22">
        <f>VLOOKUP($L123,Sheet1!$A$2:$B$95,2,FALSE)</f>
        <v>354750</v>
      </c>
      <c r="N123" s="24" t="s">
        <v>101</v>
      </c>
      <c r="O123" s="25">
        <f>VLOOKUP($N123,Sheet1!$A$2:$B$95,2,FALSE)</f>
        <v>396000</v>
      </c>
      <c r="P123" s="24" t="s">
        <v>39</v>
      </c>
      <c r="Q123" s="25">
        <f>VLOOKUP($P123,Sheet1!$A$2:$B$95,2,FALSE)</f>
        <v>78100</v>
      </c>
      <c r="R123" s="26" t="s">
        <v>180</v>
      </c>
      <c r="S123" s="27">
        <f>VLOOKUP($R123,Sheet1!$A$2:$B$95,2,FALSE)</f>
        <v>0</v>
      </c>
      <c r="T123" s="26" t="s">
        <v>56</v>
      </c>
      <c r="U123" s="27">
        <f>VLOOKUP($T123,Sheet1!$A$2:$B$95,2,FALSE)</f>
        <v>40700</v>
      </c>
      <c r="V123" s="48" t="s">
        <v>43</v>
      </c>
      <c r="W123" s="27">
        <f>VLOOKUP($V123,Sheet1!$A$2:$B$95,2,FALSE)</f>
        <v>78100</v>
      </c>
      <c r="X123" s="28" t="s">
        <v>108</v>
      </c>
      <c r="Y123" s="29">
        <f>VLOOKUP($X123,Sheet1!$A$2:$B$95,2,FALSE)</f>
        <v>484000</v>
      </c>
      <c r="Z123" s="37" t="s">
        <v>72</v>
      </c>
      <c r="AA123" s="29">
        <f>VLOOKUP($Z123,Sheet1!$A$2:$B$95,2,FALSE)</f>
        <v>46200</v>
      </c>
      <c r="AB123" s="28" t="s">
        <v>76</v>
      </c>
      <c r="AC123" s="29">
        <f>VLOOKUP($AB123,Sheet1!$A$2:$B$95,2,FALSE)</f>
        <v>0</v>
      </c>
      <c r="AD123" s="33" t="s">
        <v>48</v>
      </c>
      <c r="AE123" s="32">
        <f>VLOOKUP($AD123,Sheet1!$A$2:$B$95,2,FALSE)</f>
        <v>148500</v>
      </c>
      <c r="AF123" s="31" t="s">
        <v>133</v>
      </c>
      <c r="AG123" s="32">
        <f>VLOOKUP($AF123,Sheet1!$A$2:$B$95,2,FALSE)</f>
        <v>0</v>
      </c>
      <c r="AH123" s="34" t="s">
        <v>58</v>
      </c>
      <c r="AI123" s="35">
        <f>VLOOKUP($AH123,Sheet1!$A$2:$B$95,2,FALSE)</f>
        <v>0</v>
      </c>
      <c r="AJ123" s="172" t="s">
        <v>50</v>
      </c>
      <c r="AK123" s="35">
        <f>VLOOKUP($AJ123,Sheet1!$A$2:$B$95,2,FALSE)</f>
        <v>50000</v>
      </c>
    </row>
    <row r="124" spans="1:37">
      <c r="A124" s="157">
        <v>147</v>
      </c>
      <c r="B124" s="181">
        <v>123</v>
      </c>
      <c r="C124" s="177" t="s">
        <v>1018</v>
      </c>
      <c r="D124" s="18" t="s">
        <v>1020</v>
      </c>
      <c r="E124" s="44" t="s">
        <v>1019</v>
      </c>
      <c r="F124" s="126" t="s">
        <v>36</v>
      </c>
      <c r="G124" s="45" t="s">
        <v>165</v>
      </c>
      <c r="H124" s="144">
        <v>80</v>
      </c>
      <c r="I124" s="20">
        <f t="shared" si="1"/>
        <v>1899678</v>
      </c>
      <c r="J124" s="21" t="s">
        <v>87</v>
      </c>
      <c r="K124" s="22">
        <f>VLOOKUP($J124,Sheet1!$A$2:$B$95,2,FALSE)</f>
        <v>308000</v>
      </c>
      <c r="L124" s="23" t="s">
        <v>84</v>
      </c>
      <c r="M124" s="22">
        <f>VLOOKUP($L124,Sheet1!$A$2:$B$95,2,FALSE)</f>
        <v>1188000</v>
      </c>
      <c r="N124" s="24" t="s">
        <v>54</v>
      </c>
      <c r="O124" s="25">
        <f>VLOOKUP($N124,Sheet1!$A$2:$B$95,2,FALSE)</f>
        <v>0</v>
      </c>
      <c r="P124" s="24" t="s">
        <v>115</v>
      </c>
      <c r="Q124" s="25">
        <f>VLOOKUP($P124,Sheet1!$A$2:$B$95,2,FALSE)</f>
        <v>30140</v>
      </c>
      <c r="R124" s="48" t="s">
        <v>148</v>
      </c>
      <c r="S124" s="27">
        <f>VLOOKUP($R124,Sheet1!$A$2:$B$95,2,FALSE)</f>
        <v>40700</v>
      </c>
      <c r="T124" s="26" t="s">
        <v>55</v>
      </c>
      <c r="U124" s="27">
        <f>VLOOKUP($T124,Sheet1!$A$2:$B$95,2,FALSE)</f>
        <v>105600</v>
      </c>
      <c r="V124" s="26" t="s">
        <v>43</v>
      </c>
      <c r="W124" s="27">
        <f>VLOOKUP($V124,Sheet1!$A$2:$B$95,2,FALSE)</f>
        <v>78100</v>
      </c>
      <c r="X124" s="37" t="s">
        <v>44</v>
      </c>
      <c r="Y124" s="29">
        <f>VLOOKUP($X124,Sheet1!$A$2:$B$95,2,FALSE)</f>
        <v>52938</v>
      </c>
      <c r="Z124" s="30" t="s">
        <v>72</v>
      </c>
      <c r="AA124" s="29">
        <f>VLOOKUP($Z124,Sheet1!$A$2:$B$95,2,FALSE)</f>
        <v>46200</v>
      </c>
      <c r="AB124" s="28" t="s">
        <v>69</v>
      </c>
      <c r="AC124" s="29">
        <f>VLOOKUP($AB124,Sheet1!$A$2:$B$95,2,FALSE)</f>
        <v>0</v>
      </c>
      <c r="AD124" s="31" t="s">
        <v>47</v>
      </c>
      <c r="AE124" s="32">
        <f>VLOOKUP($AD124,Sheet1!$A$2:$B$95,2,FALSE)</f>
        <v>0</v>
      </c>
      <c r="AF124" s="39" t="s">
        <v>133</v>
      </c>
      <c r="AG124" s="32">
        <f>VLOOKUP($AF124,Sheet1!$A$2:$B$95,2,FALSE)</f>
        <v>0</v>
      </c>
      <c r="AH124" s="34" t="s">
        <v>151</v>
      </c>
      <c r="AI124" s="35">
        <f>VLOOKUP($AH124,Sheet1!$A$2:$B$95,2,FALSE)</f>
        <v>0</v>
      </c>
      <c r="AJ124" s="172" t="s">
        <v>50</v>
      </c>
      <c r="AK124" s="35">
        <f>VLOOKUP($AJ124,Sheet1!$A$2:$B$95,2,FALSE)</f>
        <v>50000</v>
      </c>
    </row>
    <row r="125" spans="1:37">
      <c r="A125" s="157">
        <v>201</v>
      </c>
      <c r="B125" s="181">
        <v>124</v>
      </c>
      <c r="C125" s="177" t="s">
        <v>880</v>
      </c>
      <c r="D125" s="18" t="s">
        <v>879</v>
      </c>
      <c r="E125" s="44" t="s">
        <v>881</v>
      </c>
      <c r="F125" s="19" t="s">
        <v>164</v>
      </c>
      <c r="G125" s="19" t="s">
        <v>165</v>
      </c>
      <c r="H125" s="141"/>
      <c r="I125" s="20">
        <f t="shared" si="1"/>
        <v>1897038</v>
      </c>
      <c r="J125" s="21" t="s">
        <v>53</v>
      </c>
      <c r="K125" s="22">
        <f>VLOOKUP($J125,Sheet1!$A$2:$B$95,2,FALSE)</f>
        <v>233200</v>
      </c>
      <c r="L125" s="23" t="s">
        <v>75</v>
      </c>
      <c r="M125" s="22">
        <f>VLOOKUP($L125,Sheet1!$A$2:$B$95,2,FALSE)</f>
        <v>233200</v>
      </c>
      <c r="N125" s="24" t="s">
        <v>101</v>
      </c>
      <c r="O125" s="25">
        <f>VLOOKUP($N125,Sheet1!$A$2:$B$95,2,FALSE)</f>
        <v>396000</v>
      </c>
      <c r="P125" s="24" t="s">
        <v>40</v>
      </c>
      <c r="Q125" s="25">
        <f>VLOOKUP($P125,Sheet1!$A$2:$B$95,2,FALSE)</f>
        <v>52938</v>
      </c>
      <c r="R125" s="26" t="s">
        <v>41</v>
      </c>
      <c r="S125" s="27">
        <f>VLOOKUP($R125,Sheet1!$A$2:$B$95,2,FALSE)</f>
        <v>68200</v>
      </c>
      <c r="T125" s="42" t="s">
        <v>148</v>
      </c>
      <c r="U125" s="27">
        <f>VLOOKUP($T125,Sheet1!$A$2:$B$95,2,FALSE)</f>
        <v>40700</v>
      </c>
      <c r="V125" s="42" t="s">
        <v>152</v>
      </c>
      <c r="W125" s="27">
        <f>VLOOKUP($V125,Sheet1!$A$2:$B$95,2,FALSE)</f>
        <v>233200</v>
      </c>
      <c r="X125" s="37" t="s">
        <v>85</v>
      </c>
      <c r="Y125" s="29">
        <f>VLOOKUP($X125,Sheet1!$A$2:$B$95,2,FALSE)</f>
        <v>105600</v>
      </c>
      <c r="Z125" s="28" t="s">
        <v>108</v>
      </c>
      <c r="AA125" s="29">
        <f>VLOOKUP($Z125,Sheet1!$A$2:$B$95,2,FALSE)</f>
        <v>484000</v>
      </c>
      <c r="AB125" s="28" t="s">
        <v>69</v>
      </c>
      <c r="AC125" s="29">
        <f>VLOOKUP($AB125,Sheet1!$A$2:$B$95,2,FALSE)</f>
        <v>0</v>
      </c>
      <c r="AD125" s="33" t="s">
        <v>47</v>
      </c>
      <c r="AE125" s="32">
        <f>VLOOKUP($AD125,Sheet1!$A$2:$B$95,2,FALSE)</f>
        <v>0</v>
      </c>
      <c r="AF125" s="31" t="s">
        <v>133</v>
      </c>
      <c r="AG125" s="32">
        <f>VLOOKUP($AF125,Sheet1!$A$2:$B$95,2,FALSE)</f>
        <v>0</v>
      </c>
      <c r="AH125" s="34" t="s">
        <v>49</v>
      </c>
      <c r="AI125" s="35">
        <f>VLOOKUP($AH125,Sheet1!$A$2:$B$95,2,FALSE)</f>
        <v>0</v>
      </c>
      <c r="AJ125" s="172" t="s">
        <v>50</v>
      </c>
      <c r="AK125" s="35">
        <f>VLOOKUP($AJ125,Sheet1!$A$2:$B$95,2,FALSE)</f>
        <v>50000</v>
      </c>
    </row>
    <row r="126" spans="1:37">
      <c r="A126" s="157">
        <v>17</v>
      </c>
      <c r="B126" s="181">
        <v>125</v>
      </c>
      <c r="C126" s="177" t="s">
        <v>496</v>
      </c>
      <c r="D126" s="18" t="s">
        <v>497</v>
      </c>
      <c r="E126" s="44" t="s">
        <v>498</v>
      </c>
      <c r="F126" s="19" t="s">
        <v>164</v>
      </c>
      <c r="G126" s="19" t="s">
        <v>165</v>
      </c>
      <c r="H126" s="141"/>
      <c r="I126" s="20">
        <f t="shared" si="1"/>
        <v>1889150</v>
      </c>
      <c r="J126" s="21" t="s">
        <v>64</v>
      </c>
      <c r="K126" s="22">
        <f>VLOOKUP($J126,Sheet1!$A$2:$B$95,2,FALSE)</f>
        <v>105600</v>
      </c>
      <c r="L126" s="23" t="s">
        <v>38</v>
      </c>
      <c r="M126" s="22">
        <f>VLOOKUP($L126,Sheet1!$A$2:$B$95,2,FALSE)</f>
        <v>354750</v>
      </c>
      <c r="N126" s="24" t="s">
        <v>39</v>
      </c>
      <c r="O126" s="25">
        <f>VLOOKUP($N126,Sheet1!$A$2:$B$95,2,FALSE)</f>
        <v>78100</v>
      </c>
      <c r="P126" s="24" t="s">
        <v>101</v>
      </c>
      <c r="Q126" s="25">
        <f>VLOOKUP($P126,Sheet1!$A$2:$B$95,2,FALSE)</f>
        <v>396000</v>
      </c>
      <c r="R126" s="26" t="s">
        <v>55</v>
      </c>
      <c r="S126" s="27">
        <f>VLOOKUP($R126,Sheet1!$A$2:$B$95,2,FALSE)</f>
        <v>105600</v>
      </c>
      <c r="T126" s="26" t="s">
        <v>56</v>
      </c>
      <c r="U126" s="27">
        <f>VLOOKUP($T126,Sheet1!$A$2:$B$95,2,FALSE)</f>
        <v>40700</v>
      </c>
      <c r="V126" s="26" t="s">
        <v>43</v>
      </c>
      <c r="W126" s="27">
        <f>VLOOKUP($V126,Sheet1!$A$2:$B$95,2,FALSE)</f>
        <v>78100</v>
      </c>
      <c r="X126" s="28" t="s">
        <v>85</v>
      </c>
      <c r="Y126" s="29">
        <f>VLOOKUP($X126,Sheet1!$A$2:$B$95,2,FALSE)</f>
        <v>105600</v>
      </c>
      <c r="Z126" s="30" t="s">
        <v>108</v>
      </c>
      <c r="AA126" s="29">
        <f>VLOOKUP($Z126,Sheet1!$A$2:$B$95,2,FALSE)</f>
        <v>484000</v>
      </c>
      <c r="AB126" s="30" t="s">
        <v>127</v>
      </c>
      <c r="AC126" s="29">
        <f>VLOOKUP($AB126,Sheet1!$A$2:$B$95,2,FALSE)</f>
        <v>40700</v>
      </c>
      <c r="AD126" s="31" t="s">
        <v>47</v>
      </c>
      <c r="AE126" s="32">
        <f>VLOOKUP($AD126,Sheet1!$A$2:$B$95,2,FALSE)</f>
        <v>0</v>
      </c>
      <c r="AF126" s="33" t="s">
        <v>133</v>
      </c>
      <c r="AG126" s="32">
        <f>VLOOKUP($AF126,Sheet1!$A$2:$B$95,2,FALSE)</f>
        <v>0</v>
      </c>
      <c r="AH126" s="34" t="s">
        <v>153</v>
      </c>
      <c r="AI126" s="35">
        <f>VLOOKUP($AH126,Sheet1!$A$2:$B$95,2,FALSE)</f>
        <v>100000</v>
      </c>
      <c r="AJ126" s="172" t="s">
        <v>49</v>
      </c>
      <c r="AK126" s="35">
        <f>VLOOKUP($AJ126,Sheet1!$A$2:$B$95,2,FALSE)</f>
        <v>0</v>
      </c>
    </row>
    <row r="127" spans="1:37">
      <c r="A127" s="157">
        <v>334</v>
      </c>
      <c r="B127" s="181">
        <v>126</v>
      </c>
      <c r="C127" s="177" t="s">
        <v>613</v>
      </c>
      <c r="D127" s="18" t="s">
        <v>612</v>
      </c>
      <c r="E127" s="44" t="s">
        <v>614</v>
      </c>
      <c r="F127" s="19" t="s">
        <v>164</v>
      </c>
      <c r="G127" s="19" t="s">
        <v>165</v>
      </c>
      <c r="H127" s="141"/>
      <c r="I127" s="20">
        <f t="shared" si="1"/>
        <v>1888650</v>
      </c>
      <c r="J127" s="21" t="s">
        <v>84</v>
      </c>
      <c r="K127" s="22">
        <f>VLOOKUP($J127,Sheet1!$A$2:$B$95,2,FALSE)</f>
        <v>1188000</v>
      </c>
      <c r="L127" s="23" t="s">
        <v>38</v>
      </c>
      <c r="M127" s="22">
        <f>VLOOKUP($L127,Sheet1!$A$2:$B$95,2,FALSE)</f>
        <v>354750</v>
      </c>
      <c r="N127" s="24" t="s">
        <v>121</v>
      </c>
      <c r="O127" s="25">
        <f>VLOOKUP($N127,Sheet1!$A$2:$B$95,2,FALSE)</f>
        <v>0</v>
      </c>
      <c r="P127" s="24" t="s">
        <v>54</v>
      </c>
      <c r="Q127" s="25">
        <f>VLOOKUP($P127,Sheet1!$A$2:$B$95,2,FALSE)</f>
        <v>0</v>
      </c>
      <c r="R127" s="26" t="s">
        <v>42</v>
      </c>
      <c r="S127" s="27">
        <f>VLOOKUP($R127,Sheet1!$A$2:$B$95,2,FALSE)</f>
        <v>28600</v>
      </c>
      <c r="T127" s="26" t="s">
        <v>156</v>
      </c>
      <c r="U127" s="27">
        <f>VLOOKUP($T127,Sheet1!$A$2:$B$95,2,FALSE)</f>
        <v>0</v>
      </c>
      <c r="V127" s="26" t="s">
        <v>43</v>
      </c>
      <c r="W127" s="27">
        <f>VLOOKUP($V127,Sheet1!$A$2:$B$95,2,FALSE)</f>
        <v>78100</v>
      </c>
      <c r="X127" s="28" t="s">
        <v>76</v>
      </c>
      <c r="Y127" s="29">
        <f>VLOOKUP($X127,Sheet1!$A$2:$B$95,2,FALSE)</f>
        <v>0</v>
      </c>
      <c r="Z127" s="30" t="s">
        <v>57</v>
      </c>
      <c r="AA127" s="29">
        <f>VLOOKUP($Z127,Sheet1!$A$2:$B$95,2,FALSE)</f>
        <v>0</v>
      </c>
      <c r="AB127" s="30" t="s">
        <v>127</v>
      </c>
      <c r="AC127" s="29">
        <f>VLOOKUP($AB127,Sheet1!$A$2:$B$95,2,FALSE)</f>
        <v>40700</v>
      </c>
      <c r="AD127" s="31" t="s">
        <v>47</v>
      </c>
      <c r="AE127" s="32">
        <f>VLOOKUP($AD127,Sheet1!$A$2:$B$95,2,FALSE)</f>
        <v>0</v>
      </c>
      <c r="AF127" s="33" t="s">
        <v>48</v>
      </c>
      <c r="AG127" s="32">
        <f>VLOOKUP($AF127,Sheet1!$A$2:$B$95,2,FALSE)</f>
        <v>148500</v>
      </c>
      <c r="AH127" s="34" t="s">
        <v>58</v>
      </c>
      <c r="AI127" s="35">
        <f>VLOOKUP($AH127,Sheet1!$A$2:$B$95,2,FALSE)</f>
        <v>0</v>
      </c>
      <c r="AJ127" s="172" t="s">
        <v>50</v>
      </c>
      <c r="AK127" s="35">
        <f>VLOOKUP($AJ127,Sheet1!$A$2:$B$95,2,FALSE)</f>
        <v>50000</v>
      </c>
    </row>
    <row r="128" spans="1:37">
      <c r="A128" s="157">
        <v>260</v>
      </c>
      <c r="B128" s="181">
        <v>127</v>
      </c>
      <c r="C128" s="177" t="s">
        <v>738</v>
      </c>
      <c r="D128" s="18" t="s">
        <v>737</v>
      </c>
      <c r="E128" s="44" t="s">
        <v>559</v>
      </c>
      <c r="F128" s="19" t="s">
        <v>559</v>
      </c>
      <c r="G128" s="19" t="s">
        <v>559</v>
      </c>
      <c r="H128" s="141"/>
      <c r="I128" s="20">
        <f t="shared" si="1"/>
        <v>1883700</v>
      </c>
      <c r="J128" s="21" t="s">
        <v>81</v>
      </c>
      <c r="K128" s="22">
        <f>VLOOKUP($J128,Sheet1!$A$2:$B$95,2,FALSE)</f>
        <v>105600</v>
      </c>
      <c r="L128" s="23" t="s">
        <v>53</v>
      </c>
      <c r="M128" s="22">
        <f>VLOOKUP($L128,Sheet1!$A$2:$B$95,2,FALSE)</f>
        <v>233200</v>
      </c>
      <c r="N128" s="24" t="s">
        <v>101</v>
      </c>
      <c r="O128" s="25">
        <f>VLOOKUP($N128,Sheet1!$A$2:$B$95,2,FALSE)</f>
        <v>396000</v>
      </c>
      <c r="P128" s="24" t="s">
        <v>128</v>
      </c>
      <c r="Q128" s="25">
        <f>VLOOKUP($P128,Sheet1!$A$2:$B$95,2,FALSE)</f>
        <v>46200</v>
      </c>
      <c r="R128" s="26" t="s">
        <v>152</v>
      </c>
      <c r="S128" s="27">
        <f>VLOOKUP($R128,Sheet1!$A$2:$B$95,2,FALSE)</f>
        <v>233200</v>
      </c>
      <c r="T128" s="26" t="s">
        <v>55</v>
      </c>
      <c r="U128" s="27">
        <f>VLOOKUP($T128,Sheet1!$A$2:$B$95,2,FALSE)</f>
        <v>105600</v>
      </c>
      <c r="V128" s="26" t="s">
        <v>43</v>
      </c>
      <c r="W128" s="27">
        <f>VLOOKUP($V128,Sheet1!$A$2:$B$95,2,FALSE)</f>
        <v>78100</v>
      </c>
      <c r="X128" s="28" t="s">
        <v>85</v>
      </c>
      <c r="Y128" s="29">
        <f>VLOOKUP($X128,Sheet1!$A$2:$B$95,2,FALSE)</f>
        <v>105600</v>
      </c>
      <c r="Z128" s="30" t="s">
        <v>108</v>
      </c>
      <c r="AA128" s="29">
        <f>VLOOKUP($Z128,Sheet1!$A$2:$B$95,2,FALSE)</f>
        <v>484000</v>
      </c>
      <c r="AB128" s="30" t="s">
        <v>72</v>
      </c>
      <c r="AC128" s="29">
        <f>VLOOKUP($AB128,Sheet1!$A$2:$B$95,2,FALSE)</f>
        <v>46200</v>
      </c>
      <c r="AD128" s="31" t="s">
        <v>47</v>
      </c>
      <c r="AE128" s="32">
        <f>VLOOKUP($AD128,Sheet1!$A$2:$B$95,2,FALSE)</f>
        <v>0</v>
      </c>
      <c r="AF128" s="33" t="s">
        <v>133</v>
      </c>
      <c r="AG128" s="32">
        <f>VLOOKUP($AF128,Sheet1!$A$2:$B$95,2,FALSE)</f>
        <v>0</v>
      </c>
      <c r="AH128" s="34" t="s">
        <v>58</v>
      </c>
      <c r="AI128" s="35">
        <f>VLOOKUP($AH128,Sheet1!$A$2:$B$95,2,FALSE)</f>
        <v>0</v>
      </c>
      <c r="AJ128" s="172" t="s">
        <v>50</v>
      </c>
      <c r="AK128" s="35">
        <f>VLOOKUP($AJ128,Sheet1!$A$2:$B$95,2,FALSE)</f>
        <v>50000</v>
      </c>
    </row>
    <row r="129" spans="1:37">
      <c r="A129" s="157">
        <v>281</v>
      </c>
      <c r="B129" s="181">
        <v>128</v>
      </c>
      <c r="C129" s="177" t="s">
        <v>625</v>
      </c>
      <c r="D129" s="18" t="s">
        <v>624</v>
      </c>
      <c r="E129" s="44" t="s">
        <v>626</v>
      </c>
      <c r="F129" s="19" t="s">
        <v>164</v>
      </c>
      <c r="G129" s="19" t="s">
        <v>165</v>
      </c>
      <c r="H129" s="141"/>
      <c r="I129" s="20">
        <f t="shared" si="1"/>
        <v>1882738</v>
      </c>
      <c r="J129" s="21" t="s">
        <v>53</v>
      </c>
      <c r="K129" s="22">
        <f>VLOOKUP($J129,Sheet1!$A$2:$B$95,2,FALSE)</f>
        <v>233200</v>
      </c>
      <c r="L129" s="23" t="s">
        <v>68</v>
      </c>
      <c r="M129" s="22">
        <f>VLOOKUP($L129,Sheet1!$A$2:$B$95,2,FALSE)</f>
        <v>233200</v>
      </c>
      <c r="N129" s="24" t="s">
        <v>122</v>
      </c>
      <c r="O129" s="25">
        <f>VLOOKUP($N129,Sheet1!$A$2:$B$95,2,FALSE)</f>
        <v>484000</v>
      </c>
      <c r="P129" s="24" t="s">
        <v>132</v>
      </c>
      <c r="Q129" s="25">
        <f>VLOOKUP($P129,Sheet1!$A$2:$B$95,2,FALSE)</f>
        <v>78100</v>
      </c>
      <c r="R129" s="26" t="s">
        <v>156</v>
      </c>
      <c r="S129" s="27">
        <f>VLOOKUP($R129,Sheet1!$A$2:$B$95,2,FALSE)</f>
        <v>0</v>
      </c>
      <c r="T129" s="26" t="s">
        <v>56</v>
      </c>
      <c r="U129" s="27">
        <f>VLOOKUP($T129,Sheet1!$A$2:$B$95,2,FALSE)</f>
        <v>40700</v>
      </c>
      <c r="V129" s="26" t="s">
        <v>43</v>
      </c>
      <c r="W129" s="27">
        <f>VLOOKUP($V129,Sheet1!$A$2:$B$95,2,FALSE)</f>
        <v>78100</v>
      </c>
      <c r="X129" s="28" t="s">
        <v>44</v>
      </c>
      <c r="Y129" s="29">
        <f>VLOOKUP($X129,Sheet1!$A$2:$B$95,2,FALSE)</f>
        <v>52938</v>
      </c>
      <c r="Z129" s="30" t="s">
        <v>106</v>
      </c>
      <c r="AA129" s="29">
        <f>VLOOKUP($Z129,Sheet1!$A$2:$B$95,2,FALSE)</f>
        <v>148500</v>
      </c>
      <c r="AB129" s="30" t="s">
        <v>108</v>
      </c>
      <c r="AC129" s="29">
        <f>VLOOKUP($AB129,Sheet1!$A$2:$B$95,2,FALSE)</f>
        <v>484000</v>
      </c>
      <c r="AD129" s="31" t="s">
        <v>47</v>
      </c>
      <c r="AE129" s="32">
        <f>VLOOKUP($AD129,Sheet1!$A$2:$B$95,2,FALSE)</f>
        <v>0</v>
      </c>
      <c r="AF129" s="33" t="s">
        <v>144</v>
      </c>
      <c r="AG129" s="32">
        <f>VLOOKUP($AF129,Sheet1!$A$2:$B$95,2,FALSE)</f>
        <v>0</v>
      </c>
      <c r="AH129" s="34" t="s">
        <v>58</v>
      </c>
      <c r="AI129" s="35">
        <f>VLOOKUP($AH129,Sheet1!$A$2:$B$95,2,FALSE)</f>
        <v>0</v>
      </c>
      <c r="AJ129" s="172" t="s">
        <v>50</v>
      </c>
      <c r="AK129" s="35">
        <f>VLOOKUP($AJ129,Sheet1!$A$2:$B$95,2,FALSE)</f>
        <v>50000</v>
      </c>
    </row>
    <row r="130" spans="1:37">
      <c r="A130" s="157">
        <v>103</v>
      </c>
      <c r="B130" s="181">
        <v>129</v>
      </c>
      <c r="C130" s="177" t="s">
        <v>723</v>
      </c>
      <c r="D130" s="18" t="s">
        <v>456</v>
      </c>
      <c r="E130" s="44" t="s">
        <v>724</v>
      </c>
      <c r="F130" s="19" t="s">
        <v>164</v>
      </c>
      <c r="G130" s="19" t="s">
        <v>165</v>
      </c>
      <c r="H130" s="141"/>
      <c r="I130" s="20">
        <f t="shared" ref="I130:I193" si="2">SUM(K130)+M130+O130+Q130+S130+U130+W130+Y130+AA130+AC130+AE130+AG130+AI130+AK130</f>
        <v>1878750</v>
      </c>
      <c r="J130" s="21" t="s">
        <v>68</v>
      </c>
      <c r="K130" s="22">
        <f>VLOOKUP($J130,Sheet1!$A$2:$B$95,2,FALSE)</f>
        <v>233200</v>
      </c>
      <c r="L130" s="23" t="s">
        <v>75</v>
      </c>
      <c r="M130" s="22">
        <f>VLOOKUP($L130,Sheet1!$A$2:$B$95,2,FALSE)</f>
        <v>233200</v>
      </c>
      <c r="N130" s="24" t="s">
        <v>122</v>
      </c>
      <c r="O130" s="25">
        <f>VLOOKUP($N130,Sheet1!$A$2:$B$95,2,FALSE)</f>
        <v>484000</v>
      </c>
      <c r="P130" s="24" t="s">
        <v>54</v>
      </c>
      <c r="Q130" s="25">
        <f>VLOOKUP($P130,Sheet1!$A$2:$B$95,2,FALSE)</f>
        <v>0</v>
      </c>
      <c r="R130" s="26" t="s">
        <v>55</v>
      </c>
      <c r="S130" s="27">
        <f>VLOOKUP($R130,Sheet1!$A$2:$B$95,2,FALSE)</f>
        <v>105600</v>
      </c>
      <c r="T130" s="26" t="s">
        <v>155</v>
      </c>
      <c r="U130" s="27">
        <f>VLOOKUP($T130,Sheet1!$A$2:$B$95,2,FALSE)</f>
        <v>62150</v>
      </c>
      <c r="V130" s="26" t="s">
        <v>43</v>
      </c>
      <c r="W130" s="27">
        <f>VLOOKUP($V130,Sheet1!$A$2:$B$95,2,FALSE)</f>
        <v>78100</v>
      </c>
      <c r="X130" s="28" t="s">
        <v>106</v>
      </c>
      <c r="Y130" s="29">
        <f>VLOOKUP($X130,Sheet1!$A$2:$B$95,2,FALSE)</f>
        <v>148500</v>
      </c>
      <c r="Z130" s="30" t="s">
        <v>108</v>
      </c>
      <c r="AA130" s="29">
        <f>VLOOKUP($Z130,Sheet1!$A$2:$B$95,2,FALSE)</f>
        <v>484000</v>
      </c>
      <c r="AB130" s="30" t="s">
        <v>57</v>
      </c>
      <c r="AC130" s="29">
        <f>VLOOKUP($AB130,Sheet1!$A$2:$B$95,2,FALSE)</f>
        <v>0</v>
      </c>
      <c r="AD130" s="31" t="s">
        <v>47</v>
      </c>
      <c r="AE130" s="32">
        <f>VLOOKUP($AD130,Sheet1!$A$2:$B$95,2,FALSE)</f>
        <v>0</v>
      </c>
      <c r="AF130" s="33" t="s">
        <v>143</v>
      </c>
      <c r="AG130" s="32">
        <f>VLOOKUP($AF130,Sheet1!$A$2:$B$95,2,FALSE)</f>
        <v>0</v>
      </c>
      <c r="AH130" s="34" t="s">
        <v>151</v>
      </c>
      <c r="AI130" s="35">
        <f>VLOOKUP($AH130,Sheet1!$A$2:$B$95,2,FALSE)</f>
        <v>0</v>
      </c>
      <c r="AJ130" s="172" t="s">
        <v>50</v>
      </c>
      <c r="AK130" s="35">
        <f>VLOOKUP($AJ130,Sheet1!$A$2:$B$95,2,FALSE)</f>
        <v>50000</v>
      </c>
    </row>
    <row r="131" spans="1:37">
      <c r="A131" s="157">
        <v>138</v>
      </c>
      <c r="B131" s="181">
        <v>130</v>
      </c>
      <c r="C131" s="177" t="s">
        <v>241</v>
      </c>
      <c r="D131" s="18" t="s">
        <v>240</v>
      </c>
      <c r="E131" s="44" t="s">
        <v>242</v>
      </c>
      <c r="F131" s="19" t="s">
        <v>164</v>
      </c>
      <c r="G131" s="19" t="s">
        <v>165</v>
      </c>
      <c r="H131" s="141"/>
      <c r="I131" s="20">
        <f t="shared" si="2"/>
        <v>1876550</v>
      </c>
      <c r="J131" s="21" t="s">
        <v>38</v>
      </c>
      <c r="K131" s="22">
        <f>VLOOKUP($J131,Sheet1!$A$2:$B$95,2,FALSE)</f>
        <v>354750</v>
      </c>
      <c r="L131" s="23" t="s">
        <v>53</v>
      </c>
      <c r="M131" s="22">
        <f>VLOOKUP($L131,Sheet1!$A$2:$B$95,2,FALSE)</f>
        <v>233200</v>
      </c>
      <c r="N131" s="24" t="s">
        <v>136</v>
      </c>
      <c r="O131" s="25">
        <f>VLOOKUP($N131,Sheet1!$A$2:$B$95,2,FALSE)</f>
        <v>148500</v>
      </c>
      <c r="P131" s="24" t="s">
        <v>54</v>
      </c>
      <c r="Q131" s="25">
        <f>VLOOKUP($P131,Sheet1!$A$2:$B$95,2,FALSE)</f>
        <v>0</v>
      </c>
      <c r="R131" s="26" t="s">
        <v>152</v>
      </c>
      <c r="S131" s="27">
        <f>VLOOKUP($R131,Sheet1!$A$2:$B$95,2,FALSE)</f>
        <v>233200</v>
      </c>
      <c r="T131" s="26" t="s">
        <v>156</v>
      </c>
      <c r="U131" s="27">
        <f>VLOOKUP($T131,Sheet1!$A$2:$B$95,2,FALSE)</f>
        <v>0</v>
      </c>
      <c r="V131" s="26" t="s">
        <v>43</v>
      </c>
      <c r="W131" s="27">
        <f>VLOOKUP($V131,Sheet1!$A$2:$B$95,2,FALSE)</f>
        <v>78100</v>
      </c>
      <c r="X131" s="28" t="s">
        <v>85</v>
      </c>
      <c r="Y131" s="29">
        <f>VLOOKUP($X131,Sheet1!$A$2:$B$95,2,FALSE)</f>
        <v>105600</v>
      </c>
      <c r="Z131" s="30" t="s">
        <v>127</v>
      </c>
      <c r="AA131" s="29">
        <f>VLOOKUP($Z131,Sheet1!$A$2:$B$95,2,FALSE)</f>
        <v>40700</v>
      </c>
      <c r="AB131" s="30" t="s">
        <v>108</v>
      </c>
      <c r="AC131" s="29">
        <f>VLOOKUP($AB131,Sheet1!$A$2:$B$95,2,FALSE)</f>
        <v>484000</v>
      </c>
      <c r="AD131" s="31" t="s">
        <v>48</v>
      </c>
      <c r="AE131" s="32">
        <f>VLOOKUP($AD131,Sheet1!$A$2:$B$95,2,FALSE)</f>
        <v>148500</v>
      </c>
      <c r="AF131" s="33" t="s">
        <v>133</v>
      </c>
      <c r="AG131" s="32">
        <f>VLOOKUP($AF131,Sheet1!$A$2:$B$95,2,FALSE)</f>
        <v>0</v>
      </c>
      <c r="AH131" s="34" t="s">
        <v>49</v>
      </c>
      <c r="AI131" s="35">
        <f>VLOOKUP($AH131,Sheet1!$A$2:$B$95,2,FALSE)</f>
        <v>0</v>
      </c>
      <c r="AJ131" s="172" t="s">
        <v>50</v>
      </c>
      <c r="AK131" s="35">
        <f>VLOOKUP($AJ131,Sheet1!$A$2:$B$95,2,FALSE)</f>
        <v>50000</v>
      </c>
    </row>
    <row r="132" spans="1:37">
      <c r="A132" s="157">
        <v>155</v>
      </c>
      <c r="B132" s="181">
        <v>131</v>
      </c>
      <c r="C132" s="177" t="s">
        <v>1003</v>
      </c>
      <c r="D132" s="18" t="s">
        <v>1002</v>
      </c>
      <c r="E132" s="44" t="s">
        <v>1004</v>
      </c>
      <c r="F132" s="45" t="s">
        <v>164</v>
      </c>
      <c r="G132" s="45" t="s">
        <v>165</v>
      </c>
      <c r="H132" s="144"/>
      <c r="I132" s="20">
        <f t="shared" si="2"/>
        <v>1863350</v>
      </c>
      <c r="J132" s="21" t="s">
        <v>38</v>
      </c>
      <c r="K132" s="22">
        <f>VLOOKUP($J132,Sheet1!$A$2:$B$95,2,FALSE)</f>
        <v>354750</v>
      </c>
      <c r="L132" s="23" t="s">
        <v>75</v>
      </c>
      <c r="M132" s="22">
        <f>VLOOKUP($L132,Sheet1!$A$2:$B$95,2,FALSE)</f>
        <v>233200</v>
      </c>
      <c r="N132" s="24" t="s">
        <v>101</v>
      </c>
      <c r="O132" s="25">
        <f>VLOOKUP($N132,Sheet1!$A$2:$B$95,2,FALSE)</f>
        <v>396000</v>
      </c>
      <c r="P132" s="24" t="s">
        <v>132</v>
      </c>
      <c r="Q132" s="25">
        <f>VLOOKUP($P132,Sheet1!$A$2:$B$95,2,FALSE)</f>
        <v>78100</v>
      </c>
      <c r="R132" s="48" t="s">
        <v>180</v>
      </c>
      <c r="S132" s="27">
        <f>VLOOKUP($R132,Sheet1!$A$2:$B$95,2,FALSE)</f>
        <v>0</v>
      </c>
      <c r="T132" s="26" t="s">
        <v>56</v>
      </c>
      <c r="U132" s="27">
        <f>VLOOKUP($T132,Sheet1!$A$2:$B$95,2,FALSE)</f>
        <v>40700</v>
      </c>
      <c r="V132" s="26" t="s">
        <v>43</v>
      </c>
      <c r="W132" s="27">
        <f>VLOOKUP($V132,Sheet1!$A$2:$B$95,2,FALSE)</f>
        <v>78100</v>
      </c>
      <c r="X132" s="37" t="s">
        <v>108</v>
      </c>
      <c r="Y132" s="29">
        <f>VLOOKUP($X132,Sheet1!$A$2:$B$95,2,FALSE)</f>
        <v>484000</v>
      </c>
      <c r="Z132" s="30" t="s">
        <v>76</v>
      </c>
      <c r="AA132" s="29">
        <f>VLOOKUP($Z132,Sheet1!$A$2:$B$95,2,FALSE)</f>
        <v>0</v>
      </c>
      <c r="AB132" s="28" t="s">
        <v>69</v>
      </c>
      <c r="AC132" s="29">
        <f>VLOOKUP($AB132,Sheet1!$A$2:$B$95,2,FALSE)</f>
        <v>0</v>
      </c>
      <c r="AD132" s="31" t="s">
        <v>47</v>
      </c>
      <c r="AE132" s="32">
        <f>VLOOKUP($AD132,Sheet1!$A$2:$B$95,2,FALSE)</f>
        <v>0</v>
      </c>
      <c r="AF132" s="39" t="s">
        <v>48</v>
      </c>
      <c r="AG132" s="32">
        <f>VLOOKUP($AF132,Sheet1!$A$2:$B$95,2,FALSE)</f>
        <v>148500</v>
      </c>
      <c r="AH132" s="34" t="s">
        <v>49</v>
      </c>
      <c r="AI132" s="35">
        <f>VLOOKUP($AH132,Sheet1!$A$2:$B$95,2,FALSE)</f>
        <v>0</v>
      </c>
      <c r="AJ132" s="172" t="s">
        <v>50</v>
      </c>
      <c r="AK132" s="35">
        <f>VLOOKUP($AJ132,Sheet1!$A$2:$B$95,2,FALSE)</f>
        <v>50000</v>
      </c>
    </row>
    <row r="133" spans="1:37">
      <c r="A133" s="157">
        <v>318</v>
      </c>
      <c r="B133" s="181">
        <v>132</v>
      </c>
      <c r="C133" s="177" t="s">
        <v>844</v>
      </c>
      <c r="D133" s="18" t="s">
        <v>843</v>
      </c>
      <c r="E133" s="44" t="s">
        <v>845</v>
      </c>
      <c r="F133" s="19" t="s">
        <v>164</v>
      </c>
      <c r="G133" s="19" t="s">
        <v>165</v>
      </c>
      <c r="H133" s="141"/>
      <c r="I133" s="20">
        <f t="shared" si="2"/>
        <v>1863350</v>
      </c>
      <c r="J133" s="21" t="s">
        <v>68</v>
      </c>
      <c r="K133" s="22">
        <f>VLOOKUP($J133,Sheet1!$A$2:$B$95,2,FALSE)</f>
        <v>233200</v>
      </c>
      <c r="L133" s="23" t="s">
        <v>38</v>
      </c>
      <c r="M133" s="22">
        <f>VLOOKUP($L133,Sheet1!$A$2:$B$95,2,FALSE)</f>
        <v>354750</v>
      </c>
      <c r="N133" s="24" t="s">
        <v>101</v>
      </c>
      <c r="O133" s="25">
        <f>VLOOKUP($N133,Sheet1!$A$2:$B$95,2,FALSE)</f>
        <v>396000</v>
      </c>
      <c r="P133" s="24" t="s">
        <v>132</v>
      </c>
      <c r="Q133" s="25">
        <f>VLOOKUP($P133,Sheet1!$A$2:$B$95,2,FALSE)</f>
        <v>78100</v>
      </c>
      <c r="R133" s="26" t="s">
        <v>156</v>
      </c>
      <c r="S133" s="27">
        <f>VLOOKUP($R133,Sheet1!$A$2:$B$95,2,FALSE)</f>
        <v>0</v>
      </c>
      <c r="T133" s="26" t="s">
        <v>56</v>
      </c>
      <c r="U133" s="27">
        <f>VLOOKUP($T133,Sheet1!$A$2:$B$95,2,FALSE)</f>
        <v>40700</v>
      </c>
      <c r="V133" s="26" t="s">
        <v>43</v>
      </c>
      <c r="W133" s="27">
        <f>VLOOKUP($V133,Sheet1!$A$2:$B$95,2,FALSE)</f>
        <v>78100</v>
      </c>
      <c r="X133" s="28" t="s">
        <v>108</v>
      </c>
      <c r="Y133" s="29">
        <f>VLOOKUP($X133,Sheet1!$A$2:$B$95,2,FALSE)</f>
        <v>484000</v>
      </c>
      <c r="Z133" s="30" t="s">
        <v>57</v>
      </c>
      <c r="AA133" s="29">
        <f>VLOOKUP($Z133,Sheet1!$A$2:$B$95,2,FALSE)</f>
        <v>0</v>
      </c>
      <c r="AB133" s="30" t="s">
        <v>76</v>
      </c>
      <c r="AC133" s="29">
        <f>VLOOKUP($AB133,Sheet1!$A$2:$B$95,2,FALSE)</f>
        <v>0</v>
      </c>
      <c r="AD133" s="31" t="s">
        <v>133</v>
      </c>
      <c r="AE133" s="32">
        <f>VLOOKUP($AD133,Sheet1!$A$2:$B$95,2,FALSE)</f>
        <v>0</v>
      </c>
      <c r="AF133" s="33" t="s">
        <v>48</v>
      </c>
      <c r="AG133" s="32">
        <f>VLOOKUP($AF133,Sheet1!$A$2:$B$95,2,FALSE)</f>
        <v>148500</v>
      </c>
      <c r="AH133" s="34" t="s">
        <v>49</v>
      </c>
      <c r="AI133" s="35">
        <f>VLOOKUP($AH133,Sheet1!$A$2:$B$95,2,FALSE)</f>
        <v>0</v>
      </c>
      <c r="AJ133" s="172" t="s">
        <v>50</v>
      </c>
      <c r="AK133" s="35">
        <f>VLOOKUP($AJ133,Sheet1!$A$2:$B$95,2,FALSE)</f>
        <v>50000</v>
      </c>
    </row>
    <row r="134" spans="1:37">
      <c r="A134" s="157">
        <v>410</v>
      </c>
      <c r="B134" s="181">
        <v>133</v>
      </c>
      <c r="C134" s="177" t="s">
        <v>1011</v>
      </c>
      <c r="D134" s="18" t="s">
        <v>1010</v>
      </c>
      <c r="E134" s="44" t="s">
        <v>1005</v>
      </c>
      <c r="F134" s="45" t="s">
        <v>164</v>
      </c>
      <c r="G134" s="45" t="s">
        <v>165</v>
      </c>
      <c r="H134" s="144"/>
      <c r="I134" s="20">
        <f t="shared" si="2"/>
        <v>1862800</v>
      </c>
      <c r="J134" s="21" t="s">
        <v>53</v>
      </c>
      <c r="K134" s="22">
        <f>VLOOKUP($J134,Sheet1!$A$2:$B$95,2,FALSE)</f>
        <v>233200</v>
      </c>
      <c r="L134" s="23" t="s">
        <v>75</v>
      </c>
      <c r="M134" s="22">
        <f>VLOOKUP($L134,Sheet1!$A$2:$B$95,2,FALSE)</f>
        <v>233200</v>
      </c>
      <c r="N134" s="24" t="s">
        <v>101</v>
      </c>
      <c r="O134" s="25">
        <f>VLOOKUP($N134,Sheet1!$A$2:$B$95,2,FALSE)</f>
        <v>396000</v>
      </c>
      <c r="P134" s="24" t="s">
        <v>136</v>
      </c>
      <c r="Q134" s="25">
        <f>VLOOKUP($P134,Sheet1!$A$2:$B$95,2,FALSE)</f>
        <v>148500</v>
      </c>
      <c r="R134" s="48" t="s">
        <v>42</v>
      </c>
      <c r="S134" s="27">
        <f>VLOOKUP($R134,Sheet1!$A$2:$B$95,2,FALSE)</f>
        <v>28600</v>
      </c>
      <c r="T134" s="26" t="s">
        <v>55</v>
      </c>
      <c r="U134" s="27">
        <f>VLOOKUP($T134,Sheet1!$A$2:$B$95,2,FALSE)</f>
        <v>105600</v>
      </c>
      <c r="V134" s="26" t="s">
        <v>43</v>
      </c>
      <c r="W134" s="27">
        <f>VLOOKUP($V134,Sheet1!$A$2:$B$95,2,FALSE)</f>
        <v>78100</v>
      </c>
      <c r="X134" s="37" t="s">
        <v>119</v>
      </c>
      <c r="Y134" s="29">
        <f>VLOOKUP($X134,Sheet1!$A$2:$B$95,2,FALSE)</f>
        <v>0</v>
      </c>
      <c r="Z134" s="30" t="s">
        <v>108</v>
      </c>
      <c r="AA134" s="29">
        <f>VLOOKUP($Z134,Sheet1!$A$2:$B$95,2,FALSE)</f>
        <v>484000</v>
      </c>
      <c r="AB134" s="28" t="s">
        <v>85</v>
      </c>
      <c r="AC134" s="29">
        <f>VLOOKUP($AB134,Sheet1!$A$2:$B$95,2,FALSE)</f>
        <v>105600</v>
      </c>
      <c r="AD134" s="31" t="s">
        <v>133</v>
      </c>
      <c r="AE134" s="32">
        <f>VLOOKUP($AD134,Sheet1!$A$2:$B$95,2,FALSE)</f>
        <v>0</v>
      </c>
      <c r="AF134" s="39" t="s">
        <v>143</v>
      </c>
      <c r="AG134" s="32">
        <f>VLOOKUP($AF134,Sheet1!$A$2:$B$95,2,FALSE)</f>
        <v>0</v>
      </c>
      <c r="AH134" s="34" t="s">
        <v>49</v>
      </c>
      <c r="AI134" s="35">
        <f>VLOOKUP($AH134,Sheet1!$A$2:$B$95,2,FALSE)</f>
        <v>0</v>
      </c>
      <c r="AJ134" s="172" t="s">
        <v>50</v>
      </c>
      <c r="AK134" s="35">
        <f>VLOOKUP($AJ134,Sheet1!$A$2:$B$95,2,FALSE)</f>
        <v>50000</v>
      </c>
    </row>
    <row r="135" spans="1:37">
      <c r="A135" s="157">
        <v>58</v>
      </c>
      <c r="B135" s="181">
        <v>134</v>
      </c>
      <c r="C135" s="177" t="s">
        <v>583</v>
      </c>
      <c r="D135" s="18" t="s">
        <v>582</v>
      </c>
      <c r="E135" s="44" t="s">
        <v>584</v>
      </c>
      <c r="F135" s="19" t="s">
        <v>164</v>
      </c>
      <c r="G135" s="19" t="s">
        <v>165</v>
      </c>
      <c r="H135" s="141"/>
      <c r="I135" s="20">
        <f t="shared" si="2"/>
        <v>1859638</v>
      </c>
      <c r="J135" s="21" t="s">
        <v>53</v>
      </c>
      <c r="K135" s="22">
        <f>VLOOKUP($J135,Sheet1!$A$2:$B$95,2,FALSE)</f>
        <v>233200</v>
      </c>
      <c r="L135" s="23" t="s">
        <v>75</v>
      </c>
      <c r="M135" s="22">
        <f>VLOOKUP($L135,Sheet1!$A$2:$B$95,2,FALSE)</f>
        <v>233200</v>
      </c>
      <c r="N135" s="24" t="s">
        <v>101</v>
      </c>
      <c r="O135" s="25">
        <f>VLOOKUP($N135,Sheet1!$A$2:$B$95,2,FALSE)</f>
        <v>396000</v>
      </c>
      <c r="P135" s="24" t="s">
        <v>132</v>
      </c>
      <c r="Q135" s="25">
        <f>VLOOKUP($P135,Sheet1!$A$2:$B$95,2,FALSE)</f>
        <v>78100</v>
      </c>
      <c r="R135" s="26" t="s">
        <v>180</v>
      </c>
      <c r="S135" s="27">
        <f>VLOOKUP($R135,Sheet1!$A$2:$B$95,2,FALSE)</f>
        <v>0</v>
      </c>
      <c r="T135" s="26" t="s">
        <v>55</v>
      </c>
      <c r="U135" s="27">
        <f>VLOOKUP($T135,Sheet1!$A$2:$B$95,2,FALSE)</f>
        <v>105600</v>
      </c>
      <c r="V135" s="26" t="s">
        <v>43</v>
      </c>
      <c r="W135" s="27">
        <f>VLOOKUP($V135,Sheet1!$A$2:$B$95,2,FALSE)</f>
        <v>78100</v>
      </c>
      <c r="X135" s="28" t="s">
        <v>44</v>
      </c>
      <c r="Y135" s="29">
        <f>VLOOKUP($X135,Sheet1!$A$2:$B$95,2,FALSE)</f>
        <v>52938</v>
      </c>
      <c r="Z135" s="30" t="s">
        <v>108</v>
      </c>
      <c r="AA135" s="29">
        <f>VLOOKUP($Z135,Sheet1!$A$2:$B$95,2,FALSE)</f>
        <v>484000</v>
      </c>
      <c r="AB135" s="30" t="s">
        <v>69</v>
      </c>
      <c r="AC135" s="29">
        <f>VLOOKUP($AB135,Sheet1!$A$2:$B$95,2,FALSE)</f>
        <v>0</v>
      </c>
      <c r="AD135" s="31" t="s">
        <v>48</v>
      </c>
      <c r="AE135" s="32">
        <f>VLOOKUP($AD135,Sheet1!$A$2:$B$95,2,FALSE)</f>
        <v>148500</v>
      </c>
      <c r="AF135" s="33" t="s">
        <v>133</v>
      </c>
      <c r="AG135" s="32">
        <f>VLOOKUP($AF135,Sheet1!$A$2:$B$95,2,FALSE)</f>
        <v>0</v>
      </c>
      <c r="AH135" s="34" t="s">
        <v>58</v>
      </c>
      <c r="AI135" s="35">
        <f>VLOOKUP($AH135,Sheet1!$A$2:$B$95,2,FALSE)</f>
        <v>0</v>
      </c>
      <c r="AJ135" s="172" t="s">
        <v>50</v>
      </c>
      <c r="AK135" s="35">
        <f>VLOOKUP($AJ135,Sheet1!$A$2:$B$95,2,FALSE)</f>
        <v>50000</v>
      </c>
    </row>
    <row r="136" spans="1:37">
      <c r="A136" s="157">
        <v>168</v>
      </c>
      <c r="B136" s="181">
        <v>135</v>
      </c>
      <c r="C136" s="177" t="s">
        <v>468</v>
      </c>
      <c r="D136" s="18" t="s">
        <v>467</v>
      </c>
      <c r="E136" s="44" t="s">
        <v>469</v>
      </c>
      <c r="F136" s="19" t="s">
        <v>164</v>
      </c>
      <c r="G136" s="127" t="s">
        <v>165</v>
      </c>
      <c r="H136" s="143"/>
      <c r="I136" s="20">
        <f t="shared" si="2"/>
        <v>1859638</v>
      </c>
      <c r="J136" s="21" t="s">
        <v>75</v>
      </c>
      <c r="K136" s="22">
        <f>VLOOKUP($J136,Sheet1!$A$2:$B$95,2,FALSE)</f>
        <v>233200</v>
      </c>
      <c r="L136" s="23" t="s">
        <v>53</v>
      </c>
      <c r="M136" s="22">
        <f>VLOOKUP($L136,Sheet1!$A$2:$B$95,2,FALSE)</f>
        <v>233200</v>
      </c>
      <c r="N136" s="24" t="s">
        <v>101</v>
      </c>
      <c r="O136" s="25">
        <f>VLOOKUP($N136,Sheet1!$A$2:$B$95,2,FALSE)</f>
        <v>396000</v>
      </c>
      <c r="P136" s="24" t="s">
        <v>132</v>
      </c>
      <c r="Q136" s="25">
        <f>VLOOKUP($P136,Sheet1!$A$2:$B$95,2,FALSE)</f>
        <v>78100</v>
      </c>
      <c r="R136" s="26" t="s">
        <v>180</v>
      </c>
      <c r="S136" s="27">
        <f>VLOOKUP($R136,Sheet1!$A$2:$B$95,2,FALSE)</f>
        <v>0</v>
      </c>
      <c r="T136" s="26" t="s">
        <v>55</v>
      </c>
      <c r="U136" s="27">
        <f>VLOOKUP($T136,Sheet1!$A$2:$B$95,2,FALSE)</f>
        <v>105600</v>
      </c>
      <c r="V136" s="26" t="s">
        <v>43</v>
      </c>
      <c r="W136" s="27">
        <f>VLOOKUP($V136,Sheet1!$A$2:$B$95,2,FALSE)</f>
        <v>78100</v>
      </c>
      <c r="X136" s="28" t="s">
        <v>44</v>
      </c>
      <c r="Y136" s="29">
        <f>VLOOKUP($X136,Sheet1!$A$2:$B$95,2,FALSE)</f>
        <v>52938</v>
      </c>
      <c r="Z136" s="30" t="s">
        <v>108</v>
      </c>
      <c r="AA136" s="29">
        <f>VLOOKUP($Z136,Sheet1!$A$2:$B$95,2,FALSE)</f>
        <v>484000</v>
      </c>
      <c r="AB136" s="30" t="s">
        <v>76</v>
      </c>
      <c r="AC136" s="29">
        <f>VLOOKUP($AB136,Sheet1!$A$2:$B$95,2,FALSE)</f>
        <v>0</v>
      </c>
      <c r="AD136" s="31" t="s">
        <v>47</v>
      </c>
      <c r="AE136" s="32">
        <f>VLOOKUP($AD136,Sheet1!$A$2:$B$95,2,FALSE)</f>
        <v>0</v>
      </c>
      <c r="AF136" s="33" t="s">
        <v>48</v>
      </c>
      <c r="AG136" s="32">
        <f>VLOOKUP($AF136,Sheet1!$A$2:$B$95,2,FALSE)</f>
        <v>148500</v>
      </c>
      <c r="AH136" s="34" t="s">
        <v>58</v>
      </c>
      <c r="AI136" s="35">
        <f>VLOOKUP($AH136,Sheet1!$A$2:$B$95,2,FALSE)</f>
        <v>0</v>
      </c>
      <c r="AJ136" s="172" t="s">
        <v>50</v>
      </c>
      <c r="AK136" s="35">
        <f>VLOOKUP($AJ136,Sheet1!$A$2:$B$95,2,FALSE)</f>
        <v>50000</v>
      </c>
    </row>
    <row r="137" spans="1:37">
      <c r="A137" s="157">
        <v>156</v>
      </c>
      <c r="B137" s="181">
        <v>136</v>
      </c>
      <c r="C137" s="177" t="s">
        <v>588</v>
      </c>
      <c r="D137" s="18" t="s">
        <v>587</v>
      </c>
      <c r="E137" s="44" t="s">
        <v>589</v>
      </c>
      <c r="F137" s="19" t="s">
        <v>164</v>
      </c>
      <c r="G137" s="19" t="s">
        <v>165</v>
      </c>
      <c r="H137" s="141"/>
      <c r="I137" s="20">
        <f t="shared" si="2"/>
        <v>1855376</v>
      </c>
      <c r="J137" s="21" t="s">
        <v>81</v>
      </c>
      <c r="K137" s="22">
        <f>VLOOKUP($J137,Sheet1!$A$2:$B$95,2,FALSE)</f>
        <v>105600</v>
      </c>
      <c r="L137" s="23" t="s">
        <v>53</v>
      </c>
      <c r="M137" s="22">
        <f>VLOOKUP($L137,Sheet1!$A$2:$B$95,2,FALSE)</f>
        <v>233200</v>
      </c>
      <c r="N137" s="24" t="s">
        <v>101</v>
      </c>
      <c r="O137" s="25">
        <f>VLOOKUP($N137,Sheet1!$A$2:$B$95,2,FALSE)</f>
        <v>396000</v>
      </c>
      <c r="P137" s="24" t="s">
        <v>136</v>
      </c>
      <c r="Q137" s="25">
        <f>VLOOKUP($P137,Sheet1!$A$2:$B$95,2,FALSE)</f>
        <v>148500</v>
      </c>
      <c r="R137" s="26" t="s">
        <v>150</v>
      </c>
      <c r="S137" s="27">
        <f>VLOOKUP($R137,Sheet1!$A$2:$B$95,2,FALSE)</f>
        <v>52938</v>
      </c>
      <c r="T137" s="26" t="s">
        <v>55</v>
      </c>
      <c r="U137" s="27">
        <f>VLOOKUP($T137,Sheet1!$A$2:$B$95,2,FALSE)</f>
        <v>105600</v>
      </c>
      <c r="V137" s="26" t="s">
        <v>43</v>
      </c>
      <c r="W137" s="27">
        <f>VLOOKUP($V137,Sheet1!$A$2:$B$95,2,FALSE)</f>
        <v>78100</v>
      </c>
      <c r="X137" s="28" t="s">
        <v>44</v>
      </c>
      <c r="Y137" s="29">
        <f>VLOOKUP($X137,Sheet1!$A$2:$B$95,2,FALSE)</f>
        <v>52938</v>
      </c>
      <c r="Z137" s="30" t="s">
        <v>106</v>
      </c>
      <c r="AA137" s="29">
        <f>VLOOKUP($Z137,Sheet1!$A$2:$B$95,2,FALSE)</f>
        <v>148500</v>
      </c>
      <c r="AB137" s="30" t="s">
        <v>108</v>
      </c>
      <c r="AC137" s="29">
        <f>VLOOKUP($AB137,Sheet1!$A$2:$B$95,2,FALSE)</f>
        <v>484000</v>
      </c>
      <c r="AD137" s="31" t="s">
        <v>133</v>
      </c>
      <c r="AE137" s="32">
        <f>VLOOKUP($AD137,Sheet1!$A$2:$B$95,2,FALSE)</f>
        <v>0</v>
      </c>
      <c r="AF137" s="33" t="s">
        <v>143</v>
      </c>
      <c r="AG137" s="32">
        <f>VLOOKUP($AF137,Sheet1!$A$2:$B$95,2,FALSE)</f>
        <v>0</v>
      </c>
      <c r="AH137" s="34" t="s">
        <v>49</v>
      </c>
      <c r="AI137" s="35">
        <f>VLOOKUP($AH137,Sheet1!$A$2:$B$95,2,FALSE)</f>
        <v>0</v>
      </c>
      <c r="AJ137" s="172" t="s">
        <v>50</v>
      </c>
      <c r="AK137" s="35">
        <f>VLOOKUP($AJ137,Sheet1!$A$2:$B$95,2,FALSE)</f>
        <v>50000</v>
      </c>
    </row>
    <row r="138" spans="1:37">
      <c r="A138" s="157">
        <v>151</v>
      </c>
      <c r="B138" s="181">
        <v>137</v>
      </c>
      <c r="C138" s="177" t="s">
        <v>233</v>
      </c>
      <c r="D138" s="18" t="s">
        <v>236</v>
      </c>
      <c r="E138" s="44" t="s">
        <v>237</v>
      </c>
      <c r="F138" s="126" t="s">
        <v>36</v>
      </c>
      <c r="G138" s="19" t="s">
        <v>165</v>
      </c>
      <c r="H138" s="141">
        <v>400</v>
      </c>
      <c r="I138" s="20">
        <f t="shared" si="2"/>
        <v>1852900</v>
      </c>
      <c r="J138" s="21" t="s">
        <v>68</v>
      </c>
      <c r="K138" s="22">
        <f>VLOOKUP($J138,Sheet1!$A$2:$B$95,2,FALSE)</f>
        <v>233200</v>
      </c>
      <c r="L138" s="23" t="s">
        <v>53</v>
      </c>
      <c r="M138" s="22">
        <f>VLOOKUP($L138,Sheet1!$A$2:$B$95,2,FALSE)</f>
        <v>233200</v>
      </c>
      <c r="N138" s="24" t="s">
        <v>101</v>
      </c>
      <c r="O138" s="25">
        <f>VLOOKUP($N138,Sheet1!$A$2:$B$95,2,FALSE)</f>
        <v>396000</v>
      </c>
      <c r="P138" s="24" t="s">
        <v>136</v>
      </c>
      <c r="Q138" s="25">
        <f>VLOOKUP($P138,Sheet1!$A$2:$B$95,2,FALSE)</f>
        <v>148500</v>
      </c>
      <c r="R138" s="26" t="s">
        <v>156</v>
      </c>
      <c r="S138" s="27">
        <f>VLOOKUP($R138,Sheet1!$A$2:$B$95,2,FALSE)</f>
        <v>0</v>
      </c>
      <c r="T138" s="26" t="s">
        <v>56</v>
      </c>
      <c r="U138" s="27">
        <f>VLOOKUP($T138,Sheet1!$A$2:$B$95,2,FALSE)</f>
        <v>40700</v>
      </c>
      <c r="V138" s="26" t="s">
        <v>43</v>
      </c>
      <c r="W138" s="27">
        <f>VLOOKUP($V138,Sheet1!$A$2:$B$95,2,FALSE)</f>
        <v>78100</v>
      </c>
      <c r="X138" s="30" t="s">
        <v>108</v>
      </c>
      <c r="Y138" s="29">
        <f>VLOOKUP($X138,Sheet1!$A$2:$B$95,2,FALSE)</f>
        <v>484000</v>
      </c>
      <c r="Z138" s="30" t="s">
        <v>127</v>
      </c>
      <c r="AA138" s="29">
        <f>VLOOKUP($Z138,Sheet1!$A$2:$B$95,2,FALSE)</f>
        <v>40700</v>
      </c>
      <c r="AB138" s="30" t="s">
        <v>69</v>
      </c>
      <c r="AC138" s="29">
        <f>VLOOKUP($AB138,Sheet1!$A$2:$B$95,2,FALSE)</f>
        <v>0</v>
      </c>
      <c r="AD138" s="31" t="s">
        <v>48</v>
      </c>
      <c r="AE138" s="32">
        <f>VLOOKUP($AD138,Sheet1!$A$2:$B$95,2,FALSE)</f>
        <v>148500</v>
      </c>
      <c r="AF138" s="33" t="s">
        <v>133</v>
      </c>
      <c r="AG138" s="32">
        <f>VLOOKUP($AF138,Sheet1!$A$2:$B$95,2,FALSE)</f>
        <v>0</v>
      </c>
      <c r="AH138" s="34" t="s">
        <v>58</v>
      </c>
      <c r="AI138" s="35">
        <f>VLOOKUP($AH138,Sheet1!$A$2:$B$95,2,FALSE)</f>
        <v>0</v>
      </c>
      <c r="AJ138" s="172" t="s">
        <v>50</v>
      </c>
      <c r="AK138" s="35">
        <f>VLOOKUP($AJ138,Sheet1!$A$2:$B$95,2,FALSE)</f>
        <v>50000</v>
      </c>
    </row>
    <row r="139" spans="1:37">
      <c r="A139" s="157">
        <v>263</v>
      </c>
      <c r="B139" s="181">
        <v>138</v>
      </c>
      <c r="C139" s="177" t="s">
        <v>1039</v>
      </c>
      <c r="D139" s="18" t="s">
        <v>1038</v>
      </c>
      <c r="E139" s="44" t="s">
        <v>826</v>
      </c>
      <c r="F139" s="45" t="s">
        <v>164</v>
      </c>
      <c r="G139" s="45" t="s">
        <v>165</v>
      </c>
      <c r="H139" s="144"/>
      <c r="I139" s="20">
        <f t="shared" si="2"/>
        <v>1842488</v>
      </c>
      <c r="J139" s="21" t="s">
        <v>68</v>
      </c>
      <c r="K139" s="22">
        <f>VLOOKUP($J139,Sheet1!$A$2:$B$95,2,FALSE)</f>
        <v>233200</v>
      </c>
      <c r="L139" s="23" t="s">
        <v>38</v>
      </c>
      <c r="M139" s="22">
        <f>VLOOKUP($L139,Sheet1!$A$2:$B$95,2,FALSE)</f>
        <v>354750</v>
      </c>
      <c r="N139" s="24" t="s">
        <v>134</v>
      </c>
      <c r="O139" s="25">
        <f>VLOOKUP($N139,Sheet1!$A$2:$B$95,2,FALSE)</f>
        <v>148500</v>
      </c>
      <c r="P139" s="24" t="s">
        <v>128</v>
      </c>
      <c r="Q139" s="25">
        <f>VLOOKUP($P139,Sheet1!$A$2:$B$95,2,FALSE)</f>
        <v>46200</v>
      </c>
      <c r="R139" s="48" t="s">
        <v>148</v>
      </c>
      <c r="S139" s="27">
        <f>VLOOKUP($R139,Sheet1!$A$2:$B$95,2,FALSE)</f>
        <v>40700</v>
      </c>
      <c r="T139" s="26" t="s">
        <v>55</v>
      </c>
      <c r="U139" s="27">
        <f>VLOOKUP($T139,Sheet1!$A$2:$B$95,2,FALSE)</f>
        <v>105600</v>
      </c>
      <c r="V139" s="26" t="s">
        <v>43</v>
      </c>
      <c r="W139" s="27">
        <f>VLOOKUP($V139,Sheet1!$A$2:$B$95,2,FALSE)</f>
        <v>78100</v>
      </c>
      <c r="X139" s="37" t="s">
        <v>44</v>
      </c>
      <c r="Y139" s="29">
        <f>VLOOKUP($X139,Sheet1!$A$2:$B$95,2,FALSE)</f>
        <v>52938</v>
      </c>
      <c r="Z139" s="30" t="s">
        <v>108</v>
      </c>
      <c r="AA139" s="29">
        <f>VLOOKUP($Z139,Sheet1!$A$2:$B$95,2,FALSE)</f>
        <v>484000</v>
      </c>
      <c r="AB139" s="28" t="s">
        <v>69</v>
      </c>
      <c r="AC139" s="29">
        <f>VLOOKUP($AB139,Sheet1!$A$2:$B$95,2,FALSE)</f>
        <v>0</v>
      </c>
      <c r="AD139" s="31" t="s">
        <v>47</v>
      </c>
      <c r="AE139" s="32">
        <f>VLOOKUP($AD139,Sheet1!$A$2:$B$95,2,FALSE)</f>
        <v>0</v>
      </c>
      <c r="AF139" s="39" t="s">
        <v>48</v>
      </c>
      <c r="AG139" s="32">
        <f>VLOOKUP($AF139,Sheet1!$A$2:$B$95,2,FALSE)</f>
        <v>148500</v>
      </c>
      <c r="AH139" s="34" t="s">
        <v>153</v>
      </c>
      <c r="AI139" s="35">
        <f>VLOOKUP($AH139,Sheet1!$A$2:$B$95,2,FALSE)</f>
        <v>100000</v>
      </c>
      <c r="AJ139" s="172" t="s">
        <v>50</v>
      </c>
      <c r="AK139" s="35">
        <f>VLOOKUP($AJ139,Sheet1!$A$2:$B$95,2,FALSE)</f>
        <v>50000</v>
      </c>
    </row>
    <row r="140" spans="1:37">
      <c r="A140" s="157">
        <v>170</v>
      </c>
      <c r="B140" s="181">
        <v>139</v>
      </c>
      <c r="C140" s="177" t="s">
        <v>877</v>
      </c>
      <c r="D140" s="18" t="s">
        <v>876</v>
      </c>
      <c r="E140" s="44" t="s">
        <v>878</v>
      </c>
      <c r="F140" s="19" t="s">
        <v>164</v>
      </c>
      <c r="G140" s="19" t="s">
        <v>165</v>
      </c>
      <c r="H140" s="141"/>
      <c r="I140" s="20">
        <f t="shared" si="2"/>
        <v>1839150</v>
      </c>
      <c r="J140" s="21" t="s">
        <v>38</v>
      </c>
      <c r="K140" s="22">
        <f>VLOOKUP($J140,Sheet1!$A$2:$B$95,2,FALSE)</f>
        <v>354750</v>
      </c>
      <c r="L140" s="23" t="s">
        <v>53</v>
      </c>
      <c r="M140" s="22">
        <f>VLOOKUP($L140,Sheet1!$A$2:$B$95,2,FALSE)</f>
        <v>233200</v>
      </c>
      <c r="N140" s="24" t="s">
        <v>128</v>
      </c>
      <c r="O140" s="25">
        <f>VLOOKUP($N140,Sheet1!$A$2:$B$95,2,FALSE)</f>
        <v>46200</v>
      </c>
      <c r="P140" s="24" t="s">
        <v>54</v>
      </c>
      <c r="Q140" s="25">
        <f>VLOOKUP($P140,Sheet1!$A$2:$B$95,2,FALSE)</f>
        <v>0</v>
      </c>
      <c r="R140" s="26" t="s">
        <v>152</v>
      </c>
      <c r="S140" s="27">
        <f>VLOOKUP($R140,Sheet1!$A$2:$B$95,2,FALSE)</f>
        <v>233200</v>
      </c>
      <c r="T140" s="26" t="s">
        <v>55</v>
      </c>
      <c r="U140" s="27">
        <f>VLOOKUP($T140,Sheet1!$A$2:$B$95,2,FALSE)</f>
        <v>105600</v>
      </c>
      <c r="V140" s="26" t="s">
        <v>43</v>
      </c>
      <c r="W140" s="27">
        <f>VLOOKUP($V140,Sheet1!$A$2:$B$95,2,FALSE)</f>
        <v>78100</v>
      </c>
      <c r="X140" s="28" t="s">
        <v>85</v>
      </c>
      <c r="Y140" s="29">
        <f>VLOOKUP($X140,Sheet1!$A$2:$B$95,2,FALSE)</f>
        <v>105600</v>
      </c>
      <c r="Z140" s="30" t="s">
        <v>108</v>
      </c>
      <c r="AA140" s="29">
        <f>VLOOKUP($Z140,Sheet1!$A$2:$B$95,2,FALSE)</f>
        <v>484000</v>
      </c>
      <c r="AB140" s="28" t="s">
        <v>69</v>
      </c>
      <c r="AC140" s="29">
        <f>VLOOKUP($AB140,Sheet1!$A$2:$B$95,2,FALSE)</f>
        <v>0</v>
      </c>
      <c r="AD140" s="31" t="s">
        <v>47</v>
      </c>
      <c r="AE140" s="32">
        <f>VLOOKUP($AD140,Sheet1!$A$2:$B$95,2,FALSE)</f>
        <v>0</v>
      </c>
      <c r="AF140" s="33" t="s">
        <v>48</v>
      </c>
      <c r="AG140" s="32">
        <f>VLOOKUP($AF140,Sheet1!$A$2:$B$95,2,FALSE)</f>
        <v>148500</v>
      </c>
      <c r="AH140" s="38" t="s">
        <v>49</v>
      </c>
      <c r="AI140" s="35">
        <f>VLOOKUP($AH140,Sheet1!$A$2:$B$95,2,FALSE)</f>
        <v>0</v>
      </c>
      <c r="AJ140" s="172" t="s">
        <v>50</v>
      </c>
      <c r="AK140" s="35">
        <f>VLOOKUP($AJ140,Sheet1!$A$2:$B$95,2,FALSE)</f>
        <v>50000</v>
      </c>
    </row>
    <row r="141" spans="1:37">
      <c r="A141" s="157">
        <v>355</v>
      </c>
      <c r="B141" s="181">
        <v>140</v>
      </c>
      <c r="C141" s="177" t="s">
        <v>762</v>
      </c>
      <c r="D141" s="18" t="s">
        <v>757</v>
      </c>
      <c r="E141" s="44" t="s">
        <v>759</v>
      </c>
      <c r="F141" s="19" t="s">
        <v>164</v>
      </c>
      <c r="G141" s="19" t="s">
        <v>165</v>
      </c>
      <c r="H141" s="141"/>
      <c r="I141" s="20">
        <f t="shared" si="2"/>
        <v>1839050</v>
      </c>
      <c r="J141" s="21" t="s">
        <v>53</v>
      </c>
      <c r="K141" s="22">
        <f>VLOOKUP($J141,Sheet1!$A$2:$B$95,2,FALSE)</f>
        <v>233200</v>
      </c>
      <c r="L141" s="23" t="s">
        <v>38</v>
      </c>
      <c r="M141" s="22">
        <f>VLOOKUP($L141,Sheet1!$A$2:$B$95,2,FALSE)</f>
        <v>354750</v>
      </c>
      <c r="N141" s="24" t="s">
        <v>122</v>
      </c>
      <c r="O141" s="25">
        <f>VLOOKUP($N141,Sheet1!$A$2:$B$95,2,FALSE)</f>
        <v>484000</v>
      </c>
      <c r="P141" s="24" t="s">
        <v>134</v>
      </c>
      <c r="Q141" s="25">
        <f>VLOOKUP($P141,Sheet1!$A$2:$B$95,2,FALSE)</f>
        <v>148500</v>
      </c>
      <c r="R141" s="26" t="s">
        <v>41</v>
      </c>
      <c r="S141" s="27">
        <f>VLOOKUP($R141,Sheet1!$A$2:$B$95,2,FALSE)</f>
        <v>68200</v>
      </c>
      <c r="T141" s="26" t="s">
        <v>42</v>
      </c>
      <c r="U141" s="27">
        <f>VLOOKUP($T141,Sheet1!$A$2:$B$95,2,FALSE)</f>
        <v>28600</v>
      </c>
      <c r="V141" s="26" t="s">
        <v>152</v>
      </c>
      <c r="W141" s="27">
        <f>VLOOKUP($V141,Sheet1!$A$2:$B$95,2,FALSE)</f>
        <v>233200</v>
      </c>
      <c r="X141" s="28" t="s">
        <v>85</v>
      </c>
      <c r="Y141" s="29">
        <f>VLOOKUP($X141,Sheet1!$A$2:$B$95,2,FALSE)</f>
        <v>105600</v>
      </c>
      <c r="Z141" s="30" t="s">
        <v>113</v>
      </c>
      <c r="AA141" s="29">
        <f>VLOOKUP($Z141,Sheet1!$A$2:$B$95,2,FALSE)</f>
        <v>33000</v>
      </c>
      <c r="AB141" s="30" t="s">
        <v>69</v>
      </c>
      <c r="AC141" s="29">
        <f>VLOOKUP($AB141,Sheet1!$A$2:$B$95,2,FALSE)</f>
        <v>0</v>
      </c>
      <c r="AD141" s="31" t="s">
        <v>47</v>
      </c>
      <c r="AE141" s="32">
        <f>VLOOKUP($AD141,Sheet1!$A$2:$B$95,2,FALSE)</f>
        <v>0</v>
      </c>
      <c r="AF141" s="33" t="s">
        <v>133</v>
      </c>
      <c r="AG141" s="32">
        <f>VLOOKUP($AF141,Sheet1!$A$2:$B$95,2,FALSE)</f>
        <v>0</v>
      </c>
      <c r="AH141" s="34" t="s">
        <v>153</v>
      </c>
      <c r="AI141" s="35">
        <f>VLOOKUP($AH141,Sheet1!$A$2:$B$95,2,FALSE)</f>
        <v>100000</v>
      </c>
      <c r="AJ141" s="172" t="s">
        <v>50</v>
      </c>
      <c r="AK141" s="35">
        <f>VLOOKUP($AJ141,Sheet1!$A$2:$B$95,2,FALSE)</f>
        <v>50000</v>
      </c>
    </row>
    <row r="142" spans="1:37">
      <c r="A142" s="157">
        <v>13</v>
      </c>
      <c r="B142" s="181">
        <v>141</v>
      </c>
      <c r="C142" s="177" t="s">
        <v>916</v>
      </c>
      <c r="D142" s="18" t="s">
        <v>918</v>
      </c>
      <c r="E142" s="44" t="s">
        <v>917</v>
      </c>
      <c r="F142" s="45" t="s">
        <v>164</v>
      </c>
      <c r="G142" s="45" t="s">
        <v>165</v>
      </c>
      <c r="H142" s="144"/>
      <c r="I142" s="20">
        <f t="shared" si="2"/>
        <v>1836950</v>
      </c>
      <c r="J142" s="21" t="s">
        <v>75</v>
      </c>
      <c r="K142" s="22">
        <f>VLOOKUP($J142,Sheet1!$A$2:$B$95,2,FALSE)</f>
        <v>233200</v>
      </c>
      <c r="L142" s="23" t="s">
        <v>53</v>
      </c>
      <c r="M142" s="22">
        <f>VLOOKUP($L142,Sheet1!$A$2:$B$95,2,FALSE)</f>
        <v>233200</v>
      </c>
      <c r="N142" s="24" t="s">
        <v>101</v>
      </c>
      <c r="O142" s="25">
        <f>VLOOKUP($N142,Sheet1!$A$2:$B$95,2,FALSE)</f>
        <v>396000</v>
      </c>
      <c r="P142" s="46" t="s">
        <v>54</v>
      </c>
      <c r="Q142" s="25">
        <f>VLOOKUP($P142,Sheet1!$A$2:$B$95,2,FALSE)</f>
        <v>0</v>
      </c>
      <c r="R142" s="26" t="s">
        <v>180</v>
      </c>
      <c r="S142" s="27">
        <f>VLOOKUP($R142,Sheet1!$A$2:$B$95,2,FALSE)</f>
        <v>0</v>
      </c>
      <c r="T142" s="42" t="s">
        <v>55</v>
      </c>
      <c r="U142" s="27">
        <f>VLOOKUP($T142,Sheet1!$A$2:$B$95,2,FALSE)</f>
        <v>105600</v>
      </c>
      <c r="V142" s="26" t="s">
        <v>43</v>
      </c>
      <c r="W142" s="27">
        <f>VLOOKUP($V142,Sheet1!$A$2:$B$95,2,FALSE)</f>
        <v>78100</v>
      </c>
      <c r="X142" s="28" t="s">
        <v>66</v>
      </c>
      <c r="Y142" s="29">
        <f>VLOOKUP($X142,Sheet1!$A$2:$B$95,2,FALSE)</f>
        <v>62150</v>
      </c>
      <c r="Z142" s="37" t="s">
        <v>108</v>
      </c>
      <c r="AA142" s="29">
        <f>VLOOKUP($Z142,Sheet1!$A$2:$B$95,2,FALSE)</f>
        <v>484000</v>
      </c>
      <c r="AB142" s="28" t="s">
        <v>72</v>
      </c>
      <c r="AC142" s="29">
        <f>VLOOKUP($AB142,Sheet1!$A$2:$B$95,2,FALSE)</f>
        <v>46200</v>
      </c>
      <c r="AD142" s="31" t="s">
        <v>48</v>
      </c>
      <c r="AE142" s="32">
        <f>VLOOKUP($AD142,Sheet1!$A$2:$B$95,2,FALSE)</f>
        <v>148500</v>
      </c>
      <c r="AF142" s="33" t="s">
        <v>133</v>
      </c>
      <c r="AG142" s="32">
        <f>VLOOKUP($AF142,Sheet1!$A$2:$B$95,2,FALSE)</f>
        <v>0</v>
      </c>
      <c r="AH142" s="34" t="s">
        <v>151</v>
      </c>
      <c r="AI142" s="35">
        <f>VLOOKUP($AH142,Sheet1!$A$2:$B$95,2,FALSE)</f>
        <v>0</v>
      </c>
      <c r="AJ142" s="172" t="s">
        <v>50</v>
      </c>
      <c r="AK142" s="35">
        <f>VLOOKUP($AJ142,Sheet1!$A$2:$B$95,2,FALSE)</f>
        <v>50000</v>
      </c>
    </row>
    <row r="143" spans="1:37">
      <c r="A143" s="157">
        <v>359</v>
      </c>
      <c r="B143" s="181">
        <v>142</v>
      </c>
      <c r="C143" s="177" t="s">
        <v>285</v>
      </c>
      <c r="D143" s="18" t="s">
        <v>286</v>
      </c>
      <c r="E143" s="44" t="s">
        <v>287</v>
      </c>
      <c r="F143" s="19" t="s">
        <v>164</v>
      </c>
      <c r="G143" s="19" t="s">
        <v>165</v>
      </c>
      <c r="H143" s="141"/>
      <c r="I143" s="20">
        <f t="shared" si="2"/>
        <v>1835250</v>
      </c>
      <c r="J143" s="21" t="s">
        <v>68</v>
      </c>
      <c r="K143" s="22">
        <f>VLOOKUP($J143,Sheet1!$A$2:$B$95,2,FALSE)</f>
        <v>233200</v>
      </c>
      <c r="L143" s="23" t="s">
        <v>53</v>
      </c>
      <c r="M143" s="22">
        <f>VLOOKUP($L143,Sheet1!$A$2:$B$95,2,FALSE)</f>
        <v>233200</v>
      </c>
      <c r="N143" s="24" t="s">
        <v>118</v>
      </c>
      <c r="O143" s="25">
        <f>VLOOKUP($N143,Sheet1!$A$2:$B$95,2,FALSE)</f>
        <v>0</v>
      </c>
      <c r="P143" s="24" t="s">
        <v>124</v>
      </c>
      <c r="Q143" s="25">
        <f>VLOOKUP($P143,Sheet1!$A$2:$B$95,2,FALSE)</f>
        <v>308000</v>
      </c>
      <c r="R143" s="26" t="s">
        <v>152</v>
      </c>
      <c r="S143" s="27">
        <f>VLOOKUP($R143,Sheet1!$A$2:$B$95,2,FALSE)</f>
        <v>233200</v>
      </c>
      <c r="T143" s="26" t="s">
        <v>180</v>
      </c>
      <c r="U143" s="27">
        <f>VLOOKUP($T143,Sheet1!$A$2:$B$95,2,FALSE)</f>
        <v>0</v>
      </c>
      <c r="V143" s="26" t="s">
        <v>146</v>
      </c>
      <c r="W143" s="27">
        <f>VLOOKUP($V143,Sheet1!$A$2:$B$95,2,FALSE)</f>
        <v>181500</v>
      </c>
      <c r="X143" s="28" t="s">
        <v>66</v>
      </c>
      <c r="Y143" s="29">
        <f>VLOOKUP($X143,Sheet1!$A$2:$B$95,2,FALSE)</f>
        <v>62150</v>
      </c>
      <c r="Z143" s="30" t="s">
        <v>108</v>
      </c>
      <c r="AA143" s="29">
        <f>VLOOKUP($Z143,Sheet1!$A$2:$B$95,2,FALSE)</f>
        <v>484000</v>
      </c>
      <c r="AB143" s="30" t="s">
        <v>69</v>
      </c>
      <c r="AC143" s="29">
        <f>VLOOKUP($AB143,Sheet1!$A$2:$B$95,2,FALSE)</f>
        <v>0</v>
      </c>
      <c r="AD143" s="31" t="s">
        <v>47</v>
      </c>
      <c r="AE143" s="32">
        <f>VLOOKUP($AD143,Sheet1!$A$2:$B$95,2,FALSE)</f>
        <v>0</v>
      </c>
      <c r="AF143" s="33" t="s">
        <v>133</v>
      </c>
      <c r="AG143" s="32">
        <f>VLOOKUP($AF143,Sheet1!$A$2:$B$95,2,FALSE)</f>
        <v>0</v>
      </c>
      <c r="AH143" s="34" t="s">
        <v>153</v>
      </c>
      <c r="AI143" s="35">
        <f>VLOOKUP($AH143,Sheet1!$A$2:$B$95,2,FALSE)</f>
        <v>100000</v>
      </c>
      <c r="AJ143" s="172" t="s">
        <v>151</v>
      </c>
      <c r="AK143" s="35">
        <f>VLOOKUP($AJ143,Sheet1!$A$2:$B$95,2,FALSE)</f>
        <v>0</v>
      </c>
    </row>
    <row r="144" spans="1:37">
      <c r="A144" s="157">
        <v>426</v>
      </c>
      <c r="B144" s="181">
        <v>143</v>
      </c>
      <c r="C144" s="177" t="s">
        <v>963</v>
      </c>
      <c r="D144" s="18" t="s">
        <v>962</v>
      </c>
      <c r="E144" s="44" t="s">
        <v>964</v>
      </c>
      <c r="F144" s="19" t="s">
        <v>164</v>
      </c>
      <c r="G144" s="19" t="s">
        <v>165</v>
      </c>
      <c r="H144" s="141"/>
      <c r="I144" s="20">
        <f t="shared" si="2"/>
        <v>1832688</v>
      </c>
      <c r="J144" s="21" t="s">
        <v>38</v>
      </c>
      <c r="K144" s="22">
        <f>VLOOKUP($J144,Sheet1!$A$2:$B$95,2,FALSE)</f>
        <v>354750</v>
      </c>
      <c r="L144" s="23" t="s">
        <v>53</v>
      </c>
      <c r="M144" s="22">
        <f>VLOOKUP($L144,Sheet1!$A$2:$B$95,2,FALSE)</f>
        <v>233200</v>
      </c>
      <c r="N144" s="40" t="s">
        <v>101</v>
      </c>
      <c r="O144" s="25">
        <f>VLOOKUP($N144,Sheet1!$A$2:$B$95,2,FALSE)</f>
        <v>396000</v>
      </c>
      <c r="P144" s="46" t="s">
        <v>132</v>
      </c>
      <c r="Q144" s="25">
        <f>VLOOKUP($P144,Sheet1!$A$2:$B$95,2,FALSE)</f>
        <v>78100</v>
      </c>
      <c r="R144" s="26" t="s">
        <v>180</v>
      </c>
      <c r="S144" s="27">
        <f>VLOOKUP($R144,Sheet1!$A$2:$B$95,2,FALSE)</f>
        <v>0</v>
      </c>
      <c r="T144" s="26" t="s">
        <v>55</v>
      </c>
      <c r="U144" s="27">
        <f>VLOOKUP($T144,Sheet1!$A$2:$B$95,2,FALSE)</f>
        <v>105600</v>
      </c>
      <c r="V144" s="26" t="s">
        <v>43</v>
      </c>
      <c r="W144" s="27">
        <f>VLOOKUP($V144,Sheet1!$A$2:$B$95,2,FALSE)</f>
        <v>78100</v>
      </c>
      <c r="X144" s="37" t="s">
        <v>44</v>
      </c>
      <c r="Y144" s="29">
        <f>VLOOKUP($X144,Sheet1!$A$2:$B$95,2,FALSE)</f>
        <v>52938</v>
      </c>
      <c r="Z144" s="28" t="s">
        <v>108</v>
      </c>
      <c r="AA144" s="29">
        <f>VLOOKUP($Z144,Sheet1!$A$2:$B$95,2,FALSE)</f>
        <v>484000</v>
      </c>
      <c r="AB144" s="28" t="s">
        <v>76</v>
      </c>
      <c r="AC144" s="29">
        <f>VLOOKUP($AB144,Sheet1!$A$2:$B$95,2,FALSE)</f>
        <v>0</v>
      </c>
      <c r="AD144" s="31" t="s">
        <v>47</v>
      </c>
      <c r="AE144" s="32">
        <f>VLOOKUP($AD144,Sheet1!$A$2:$B$95,2,FALSE)</f>
        <v>0</v>
      </c>
      <c r="AF144" s="39" t="s">
        <v>133</v>
      </c>
      <c r="AG144" s="32">
        <f>VLOOKUP($AF144,Sheet1!$A$2:$B$95,2,FALSE)</f>
        <v>0</v>
      </c>
      <c r="AH144" s="34" t="s">
        <v>49</v>
      </c>
      <c r="AI144" s="35">
        <f>VLOOKUP($AH144,Sheet1!$A$2:$B$95,2,FALSE)</f>
        <v>0</v>
      </c>
      <c r="AJ144" s="172" t="s">
        <v>50</v>
      </c>
      <c r="AK144" s="35">
        <f>VLOOKUP($AJ144,Sheet1!$A$2:$B$95,2,FALSE)</f>
        <v>50000</v>
      </c>
    </row>
    <row r="145" spans="1:37">
      <c r="A145" s="157">
        <v>38</v>
      </c>
      <c r="B145" s="181">
        <v>144</v>
      </c>
      <c r="C145" s="177" t="s">
        <v>816</v>
      </c>
      <c r="D145" s="18" t="s">
        <v>815</v>
      </c>
      <c r="E145" s="44" t="s">
        <v>817</v>
      </c>
      <c r="F145" s="19" t="s">
        <v>164</v>
      </c>
      <c r="G145" s="19" t="s">
        <v>165</v>
      </c>
      <c r="H145" s="141"/>
      <c r="I145" s="20">
        <f t="shared" si="2"/>
        <v>1822788</v>
      </c>
      <c r="J145" s="21" t="s">
        <v>38</v>
      </c>
      <c r="K145" s="22">
        <f>VLOOKUP($J145,Sheet1!$A$2:$B$95,2,FALSE)</f>
        <v>354750</v>
      </c>
      <c r="L145" s="23" t="s">
        <v>53</v>
      </c>
      <c r="M145" s="22">
        <f>VLOOKUP($L145,Sheet1!$A$2:$B$95,2,FALSE)</f>
        <v>233200</v>
      </c>
      <c r="N145" s="24" t="s">
        <v>101</v>
      </c>
      <c r="O145" s="25">
        <f>VLOOKUP($N145,Sheet1!$A$2:$B$95,2,FALSE)</f>
        <v>396000</v>
      </c>
      <c r="P145" s="24" t="s">
        <v>122</v>
      </c>
      <c r="Q145" s="25">
        <f>VLOOKUP($P145,Sheet1!$A$2:$B$95,2,FALSE)</f>
        <v>484000</v>
      </c>
      <c r="R145" s="26" t="s">
        <v>180</v>
      </c>
      <c r="S145" s="27">
        <f>VLOOKUP($R145,Sheet1!$A$2:$B$95,2,FALSE)</f>
        <v>0</v>
      </c>
      <c r="T145" s="26" t="s">
        <v>56</v>
      </c>
      <c r="U145" s="27">
        <f>VLOOKUP($T145,Sheet1!$A$2:$B$95,2,FALSE)</f>
        <v>40700</v>
      </c>
      <c r="V145" s="26" t="s">
        <v>55</v>
      </c>
      <c r="W145" s="27">
        <f>VLOOKUP($V145,Sheet1!$A$2:$B$95,2,FALSE)</f>
        <v>105600</v>
      </c>
      <c r="X145" s="28" t="s">
        <v>85</v>
      </c>
      <c r="Y145" s="29">
        <f>VLOOKUP($X145,Sheet1!$A$2:$B$95,2,FALSE)</f>
        <v>105600</v>
      </c>
      <c r="Z145" s="30" t="s">
        <v>76</v>
      </c>
      <c r="AA145" s="29">
        <f>VLOOKUP($Z145,Sheet1!$A$2:$B$95,2,FALSE)</f>
        <v>0</v>
      </c>
      <c r="AB145" s="30" t="s">
        <v>44</v>
      </c>
      <c r="AC145" s="29">
        <f>VLOOKUP($AB145,Sheet1!$A$2:$B$95,2,FALSE)</f>
        <v>52938</v>
      </c>
      <c r="AD145" s="31" t="s">
        <v>47</v>
      </c>
      <c r="AE145" s="32">
        <f>VLOOKUP($AD145,Sheet1!$A$2:$B$95,2,FALSE)</f>
        <v>0</v>
      </c>
      <c r="AF145" s="33" t="s">
        <v>133</v>
      </c>
      <c r="AG145" s="32">
        <f>VLOOKUP($AF145,Sheet1!$A$2:$B$95,2,FALSE)</f>
        <v>0</v>
      </c>
      <c r="AH145" s="34" t="s">
        <v>49</v>
      </c>
      <c r="AI145" s="35">
        <f>VLOOKUP($AH145,Sheet1!$A$2:$B$95,2,FALSE)</f>
        <v>0</v>
      </c>
      <c r="AJ145" s="172" t="s">
        <v>50</v>
      </c>
      <c r="AK145" s="35">
        <f>VLOOKUP($AJ145,Sheet1!$A$2:$B$95,2,FALSE)</f>
        <v>50000</v>
      </c>
    </row>
    <row r="146" spans="1:37">
      <c r="A146" s="157">
        <v>315</v>
      </c>
      <c r="B146" s="181">
        <v>145</v>
      </c>
      <c r="C146" s="177" t="s">
        <v>398</v>
      </c>
      <c r="D146" s="18" t="s">
        <v>400</v>
      </c>
      <c r="E146" s="44" t="s">
        <v>399</v>
      </c>
      <c r="F146" s="19" t="s">
        <v>164</v>
      </c>
      <c r="G146" s="19" t="s">
        <v>165</v>
      </c>
      <c r="H146" s="141"/>
      <c r="I146" s="20">
        <f t="shared" si="2"/>
        <v>1821000</v>
      </c>
      <c r="J146" s="21" t="s">
        <v>53</v>
      </c>
      <c r="K146" s="22">
        <f>VLOOKUP($J146,Sheet1!$A$2:$B$95,2,FALSE)</f>
        <v>233200</v>
      </c>
      <c r="L146" s="23" t="s">
        <v>75</v>
      </c>
      <c r="M146" s="22">
        <f>VLOOKUP($L146,Sheet1!$A$2:$B$95,2,FALSE)</f>
        <v>233200</v>
      </c>
      <c r="N146" s="24" t="s">
        <v>101</v>
      </c>
      <c r="O146" s="25">
        <f>VLOOKUP($N146,Sheet1!$A$2:$B$95,2,FALSE)</f>
        <v>396000</v>
      </c>
      <c r="P146" s="24" t="s">
        <v>128</v>
      </c>
      <c r="Q146" s="25">
        <f>VLOOKUP($P146,Sheet1!$A$2:$B$95,2,FALSE)</f>
        <v>46200</v>
      </c>
      <c r="R146" s="26" t="s">
        <v>55</v>
      </c>
      <c r="S146" s="27">
        <f>VLOOKUP($R146,Sheet1!$A$2:$B$95,2,FALSE)</f>
        <v>105600</v>
      </c>
      <c r="T146" s="26" t="s">
        <v>180</v>
      </c>
      <c r="U146" s="27">
        <f>VLOOKUP($T146,Sheet1!$A$2:$B$95,2,FALSE)</f>
        <v>0</v>
      </c>
      <c r="V146" s="26" t="s">
        <v>43</v>
      </c>
      <c r="W146" s="27">
        <f>VLOOKUP($V146,Sheet1!$A$2:$B$95,2,FALSE)</f>
        <v>78100</v>
      </c>
      <c r="X146" s="28" t="s">
        <v>72</v>
      </c>
      <c r="Y146" s="29">
        <f>VLOOKUP($X146,Sheet1!$A$2:$B$95,2,FALSE)</f>
        <v>46200</v>
      </c>
      <c r="Z146" s="30" t="s">
        <v>108</v>
      </c>
      <c r="AA146" s="29">
        <f>VLOOKUP($Z146,Sheet1!$A$2:$B$95,2,FALSE)</f>
        <v>484000</v>
      </c>
      <c r="AB146" s="30" t="s">
        <v>69</v>
      </c>
      <c r="AC146" s="29">
        <f>VLOOKUP($AB146,Sheet1!$A$2:$B$95,2,FALSE)</f>
        <v>0</v>
      </c>
      <c r="AD146" s="31" t="s">
        <v>47</v>
      </c>
      <c r="AE146" s="32">
        <f>VLOOKUP($AD146,Sheet1!$A$2:$B$95,2,FALSE)</f>
        <v>0</v>
      </c>
      <c r="AF146" s="33" t="s">
        <v>48</v>
      </c>
      <c r="AG146" s="32">
        <f>VLOOKUP($AF146,Sheet1!$A$2:$B$95,2,FALSE)</f>
        <v>148500</v>
      </c>
      <c r="AH146" s="34" t="s">
        <v>58</v>
      </c>
      <c r="AI146" s="35">
        <f>VLOOKUP($AH146,Sheet1!$A$2:$B$95,2,FALSE)</f>
        <v>0</v>
      </c>
      <c r="AJ146" s="172" t="s">
        <v>50</v>
      </c>
      <c r="AK146" s="35">
        <f>VLOOKUP($AJ146,Sheet1!$A$2:$B$95,2,FALSE)</f>
        <v>50000</v>
      </c>
    </row>
    <row r="147" spans="1:37">
      <c r="A147" s="157">
        <v>290</v>
      </c>
      <c r="B147" s="181">
        <v>146</v>
      </c>
      <c r="C147" s="177" t="s">
        <v>384</v>
      </c>
      <c r="D147" s="18" t="s">
        <v>387</v>
      </c>
      <c r="E147" s="44" t="s">
        <v>386</v>
      </c>
      <c r="F147" s="19" t="s">
        <v>164</v>
      </c>
      <c r="G147" s="19" t="s">
        <v>165</v>
      </c>
      <c r="H147" s="141"/>
      <c r="I147" s="20">
        <f t="shared" si="2"/>
        <v>1816000</v>
      </c>
      <c r="J147" s="21" t="s">
        <v>53</v>
      </c>
      <c r="K147" s="22">
        <f>VLOOKUP($J147,Sheet1!$A$2:$B$95,2,FALSE)</f>
        <v>233200</v>
      </c>
      <c r="L147" s="23" t="s">
        <v>38</v>
      </c>
      <c r="M147" s="22">
        <f>VLOOKUP($L147,Sheet1!$A$2:$B$95,2,FALSE)</f>
        <v>354750</v>
      </c>
      <c r="N147" s="24" t="s">
        <v>122</v>
      </c>
      <c r="O147" s="25">
        <f>VLOOKUP($N147,Sheet1!$A$2:$B$95,2,FALSE)</f>
        <v>484000</v>
      </c>
      <c r="P147" s="24" t="s">
        <v>54</v>
      </c>
      <c r="Q147" s="25">
        <f>VLOOKUP($P147,Sheet1!$A$2:$B$95,2,FALSE)</f>
        <v>0</v>
      </c>
      <c r="R147" s="26" t="s">
        <v>55</v>
      </c>
      <c r="S147" s="27">
        <f>VLOOKUP($R147,Sheet1!$A$2:$B$95,2,FALSE)</f>
        <v>105600</v>
      </c>
      <c r="T147" s="26" t="s">
        <v>140</v>
      </c>
      <c r="U147" s="27">
        <f>VLOOKUP($T147,Sheet1!$A$2:$B$95,2,FALSE)</f>
        <v>354750</v>
      </c>
      <c r="V147" s="26" t="s">
        <v>43</v>
      </c>
      <c r="W147" s="27">
        <f>VLOOKUP($V147,Sheet1!$A$2:$B$95,2,FALSE)</f>
        <v>78100</v>
      </c>
      <c r="X147" s="28" t="s">
        <v>45</v>
      </c>
      <c r="Y147" s="29">
        <f>VLOOKUP($X147,Sheet1!$A$2:$B$95,2,FALSE)</f>
        <v>0</v>
      </c>
      <c r="Z147" s="30" t="s">
        <v>99</v>
      </c>
      <c r="AA147" s="29">
        <f>VLOOKUP($Z147,Sheet1!$A$2:$B$95,2,FALSE)</f>
        <v>105600</v>
      </c>
      <c r="AB147" s="30" t="s">
        <v>69</v>
      </c>
      <c r="AC147" s="29">
        <f>VLOOKUP($AB147,Sheet1!$A$2:$B$95,2,FALSE)</f>
        <v>0</v>
      </c>
      <c r="AD147" s="31" t="s">
        <v>47</v>
      </c>
      <c r="AE147" s="32">
        <f>VLOOKUP($AD147,Sheet1!$A$2:$B$95,2,FALSE)</f>
        <v>0</v>
      </c>
      <c r="AF147" s="33" t="s">
        <v>142</v>
      </c>
      <c r="AG147" s="32">
        <f>VLOOKUP($AF147,Sheet1!$A$2:$B$95,2,FALSE)</f>
        <v>0</v>
      </c>
      <c r="AH147" s="34" t="s">
        <v>153</v>
      </c>
      <c r="AI147" s="35">
        <f>VLOOKUP($AH147,Sheet1!$A$2:$B$95,2,FALSE)</f>
        <v>100000</v>
      </c>
      <c r="AJ147" s="172" t="s">
        <v>49</v>
      </c>
      <c r="AK147" s="35">
        <f>VLOOKUP($AJ147,Sheet1!$A$2:$B$95,2,FALSE)</f>
        <v>0</v>
      </c>
    </row>
    <row r="148" spans="1:37">
      <c r="A148" s="157">
        <v>53</v>
      </c>
      <c r="B148" s="181">
        <v>147</v>
      </c>
      <c r="C148" s="177" t="s">
        <v>1074</v>
      </c>
      <c r="D148" s="18" t="s">
        <v>1073</v>
      </c>
      <c r="E148" s="44" t="s">
        <v>1065</v>
      </c>
      <c r="F148" s="45" t="s">
        <v>559</v>
      </c>
      <c r="G148" s="45" t="s">
        <v>559</v>
      </c>
      <c r="H148" s="144"/>
      <c r="I148" s="20">
        <f t="shared" si="2"/>
        <v>1813328</v>
      </c>
      <c r="J148" s="21" t="s">
        <v>53</v>
      </c>
      <c r="K148" s="22">
        <f>VLOOKUP($J148,Sheet1!$A$2:$B$95,2,FALSE)</f>
        <v>233200</v>
      </c>
      <c r="L148" s="23" t="s">
        <v>38</v>
      </c>
      <c r="M148" s="22">
        <f>VLOOKUP($L148,Sheet1!$A$2:$B$95,2,FALSE)</f>
        <v>354750</v>
      </c>
      <c r="N148" s="24" t="s">
        <v>101</v>
      </c>
      <c r="O148" s="25">
        <f>VLOOKUP($N148,Sheet1!$A$2:$B$95,2,FALSE)</f>
        <v>396000</v>
      </c>
      <c r="P148" s="24" t="s">
        <v>115</v>
      </c>
      <c r="Q148" s="25">
        <f>VLOOKUP($P148,Sheet1!$A$2:$B$95,2,FALSE)</f>
        <v>30140</v>
      </c>
      <c r="R148" s="48" t="s">
        <v>150</v>
      </c>
      <c r="S148" s="27">
        <f>VLOOKUP($R148,Sheet1!$A$2:$B$95,2,FALSE)</f>
        <v>52938</v>
      </c>
      <c r="T148" s="26" t="s">
        <v>42</v>
      </c>
      <c r="U148" s="27">
        <f>VLOOKUP($T148,Sheet1!$A$2:$B$95,2,FALSE)</f>
        <v>28600</v>
      </c>
      <c r="V148" s="26" t="s">
        <v>43</v>
      </c>
      <c r="W148" s="27">
        <f>VLOOKUP($V148,Sheet1!$A$2:$B$95,2,FALSE)</f>
        <v>78100</v>
      </c>
      <c r="X148" s="37" t="s">
        <v>85</v>
      </c>
      <c r="Y148" s="29">
        <f>VLOOKUP($X148,Sheet1!$A$2:$B$95,2,FALSE)</f>
        <v>105600</v>
      </c>
      <c r="Z148" s="30" t="s">
        <v>108</v>
      </c>
      <c r="AA148" s="29">
        <f>VLOOKUP($Z148,Sheet1!$A$2:$B$95,2,FALSE)</f>
        <v>484000</v>
      </c>
      <c r="AB148" s="28" t="s">
        <v>46</v>
      </c>
      <c r="AC148" s="29">
        <f>VLOOKUP($AB148,Sheet1!$A$2:$B$95,2,FALSE)</f>
        <v>0</v>
      </c>
      <c r="AD148" s="31" t="s">
        <v>143</v>
      </c>
      <c r="AE148" s="32">
        <f>VLOOKUP($AD148,Sheet1!$A$2:$B$95,2,FALSE)</f>
        <v>0</v>
      </c>
      <c r="AF148" s="39" t="s">
        <v>142</v>
      </c>
      <c r="AG148" s="32">
        <f>VLOOKUP($AF148,Sheet1!$A$2:$B$95,2,FALSE)</f>
        <v>0</v>
      </c>
      <c r="AH148" s="34" t="s">
        <v>58</v>
      </c>
      <c r="AI148" s="35">
        <f>VLOOKUP($AH148,Sheet1!$A$2:$B$95,2,FALSE)</f>
        <v>0</v>
      </c>
      <c r="AJ148" s="172" t="s">
        <v>50</v>
      </c>
      <c r="AK148" s="35">
        <f>VLOOKUP($AJ148,Sheet1!$A$2:$B$95,2,FALSE)</f>
        <v>50000</v>
      </c>
    </row>
    <row r="149" spans="1:37">
      <c r="A149" s="157">
        <v>41</v>
      </c>
      <c r="B149" s="181">
        <v>148</v>
      </c>
      <c r="C149" s="178" t="s">
        <v>927</v>
      </c>
      <c r="D149" s="18" t="s">
        <v>919</v>
      </c>
      <c r="E149" s="44" t="s">
        <v>926</v>
      </c>
      <c r="F149" s="19" t="s">
        <v>164</v>
      </c>
      <c r="G149" s="19" t="s">
        <v>165</v>
      </c>
      <c r="H149" s="141"/>
      <c r="I149" s="20">
        <f t="shared" si="2"/>
        <v>1805500</v>
      </c>
      <c r="J149" s="21" t="s">
        <v>37</v>
      </c>
      <c r="K149" s="22">
        <f>VLOOKUP($J149,Sheet1!$A$2:$B$95,2,FALSE)</f>
        <v>0</v>
      </c>
      <c r="L149" s="23" t="s">
        <v>38</v>
      </c>
      <c r="M149" s="22">
        <f>VLOOKUP($L149,Sheet1!$A$2:$B$95,2,FALSE)</f>
        <v>354750</v>
      </c>
      <c r="N149" s="24" t="s">
        <v>122</v>
      </c>
      <c r="O149" s="25">
        <f>VLOOKUP($N149,Sheet1!$A$2:$B$95,2,FALSE)</f>
        <v>484000</v>
      </c>
      <c r="P149" s="24" t="s">
        <v>103</v>
      </c>
      <c r="Q149" s="25">
        <f>VLOOKUP($P149,Sheet1!$A$2:$B$95,2,FALSE)</f>
        <v>62150</v>
      </c>
      <c r="R149" s="26" t="s">
        <v>180</v>
      </c>
      <c r="S149" s="27">
        <f>VLOOKUP($R149,Sheet1!$A$2:$B$95,2,FALSE)</f>
        <v>0</v>
      </c>
      <c r="T149" s="26" t="s">
        <v>56</v>
      </c>
      <c r="U149" s="27">
        <f>VLOOKUP($T149,Sheet1!$A$2:$B$95,2,FALSE)</f>
        <v>40700</v>
      </c>
      <c r="V149" s="26" t="s">
        <v>43</v>
      </c>
      <c r="W149" s="27">
        <f>VLOOKUP($V149,Sheet1!$A$2:$B$95,2,FALSE)</f>
        <v>78100</v>
      </c>
      <c r="X149" s="37" t="s">
        <v>85</v>
      </c>
      <c r="Y149" s="29">
        <f>VLOOKUP($X149,Sheet1!$A$2:$B$95,2,FALSE)</f>
        <v>105600</v>
      </c>
      <c r="Z149" s="28" t="s">
        <v>72</v>
      </c>
      <c r="AA149" s="29">
        <f>VLOOKUP($Z149,Sheet1!$A$2:$B$95,2,FALSE)</f>
        <v>46200</v>
      </c>
      <c r="AB149" s="28" t="s">
        <v>108</v>
      </c>
      <c r="AC149" s="29">
        <f>VLOOKUP($AB149,Sheet1!$A$2:$B$95,2,FALSE)</f>
        <v>484000</v>
      </c>
      <c r="AD149" s="31" t="s">
        <v>47</v>
      </c>
      <c r="AE149" s="32">
        <f>VLOOKUP($AD149,Sheet1!$A$2:$B$95,2,FALSE)</f>
        <v>0</v>
      </c>
      <c r="AF149" s="39" t="s">
        <v>133</v>
      </c>
      <c r="AG149" s="32">
        <f>VLOOKUP($AF149,Sheet1!$A$2:$B$95,2,FALSE)</f>
        <v>0</v>
      </c>
      <c r="AH149" s="38" t="s">
        <v>153</v>
      </c>
      <c r="AI149" s="35">
        <f>VLOOKUP($AH149,Sheet1!$A$2:$B$95,2,FALSE)</f>
        <v>100000</v>
      </c>
      <c r="AJ149" s="172" t="s">
        <v>50</v>
      </c>
      <c r="AK149" s="35">
        <f>VLOOKUP($AJ149,Sheet1!$A$2:$B$95,2,FALSE)</f>
        <v>50000</v>
      </c>
    </row>
    <row r="150" spans="1:37">
      <c r="A150" s="157">
        <v>21</v>
      </c>
      <c r="B150" s="181">
        <v>149</v>
      </c>
      <c r="C150" s="177" t="s">
        <v>721</v>
      </c>
      <c r="D150" s="18" t="s">
        <v>720</v>
      </c>
      <c r="E150" s="44" t="s">
        <v>722</v>
      </c>
      <c r="F150" s="19" t="s">
        <v>164</v>
      </c>
      <c r="G150" s="19" t="s">
        <v>165</v>
      </c>
      <c r="H150" s="141"/>
      <c r="I150" s="20">
        <f t="shared" si="2"/>
        <v>1795876</v>
      </c>
      <c r="J150" s="21" t="s">
        <v>68</v>
      </c>
      <c r="K150" s="22">
        <f>VLOOKUP($J150,Sheet1!$A$2:$B$95,2,FALSE)</f>
        <v>233200</v>
      </c>
      <c r="L150" s="23" t="s">
        <v>53</v>
      </c>
      <c r="M150" s="22">
        <f>VLOOKUP($L150,Sheet1!$A$2:$B$95,2,FALSE)</f>
        <v>233200</v>
      </c>
      <c r="N150" s="24" t="s">
        <v>40</v>
      </c>
      <c r="O150" s="25">
        <f>VLOOKUP($N150,Sheet1!$A$2:$B$95,2,FALSE)</f>
        <v>52938</v>
      </c>
      <c r="P150" s="24" t="s">
        <v>136</v>
      </c>
      <c r="Q150" s="25">
        <f>VLOOKUP($P150,Sheet1!$A$2:$B$95,2,FALSE)</f>
        <v>148500</v>
      </c>
      <c r="R150" s="26" t="s">
        <v>41</v>
      </c>
      <c r="S150" s="27">
        <f>VLOOKUP($R150,Sheet1!$A$2:$B$95,2,FALSE)</f>
        <v>68200</v>
      </c>
      <c r="T150" s="26" t="s">
        <v>56</v>
      </c>
      <c r="U150" s="27">
        <f>VLOOKUP($T150,Sheet1!$A$2:$B$95,2,FALSE)</f>
        <v>40700</v>
      </c>
      <c r="V150" s="26" t="s">
        <v>43</v>
      </c>
      <c r="W150" s="27">
        <f>VLOOKUP($V150,Sheet1!$A$2:$B$95,2,FALSE)</f>
        <v>78100</v>
      </c>
      <c r="X150" s="28" t="s">
        <v>44</v>
      </c>
      <c r="Y150" s="29">
        <f>VLOOKUP($X150,Sheet1!$A$2:$B$95,2,FALSE)</f>
        <v>52938</v>
      </c>
      <c r="Z150" s="30" t="s">
        <v>108</v>
      </c>
      <c r="AA150" s="29">
        <f>VLOOKUP($Z150,Sheet1!$A$2:$B$95,2,FALSE)</f>
        <v>484000</v>
      </c>
      <c r="AB150" s="30" t="s">
        <v>85</v>
      </c>
      <c r="AC150" s="29">
        <f>VLOOKUP($AB150,Sheet1!$A$2:$B$95,2,FALSE)</f>
        <v>105600</v>
      </c>
      <c r="AD150" s="31" t="s">
        <v>48</v>
      </c>
      <c r="AE150" s="32">
        <f>VLOOKUP($AD150,Sheet1!$A$2:$B$95,2,FALSE)</f>
        <v>148500</v>
      </c>
      <c r="AF150" s="33" t="s">
        <v>133</v>
      </c>
      <c r="AG150" s="32">
        <f>VLOOKUP($AF150,Sheet1!$A$2:$B$95,2,FALSE)</f>
        <v>0</v>
      </c>
      <c r="AH150" s="34" t="s">
        <v>153</v>
      </c>
      <c r="AI150" s="35">
        <f>VLOOKUP($AH150,Sheet1!$A$2:$B$95,2,FALSE)</f>
        <v>100000</v>
      </c>
      <c r="AJ150" s="172" t="s">
        <v>50</v>
      </c>
      <c r="AK150" s="35">
        <f>VLOOKUP($AJ150,Sheet1!$A$2:$B$95,2,FALSE)</f>
        <v>50000</v>
      </c>
    </row>
    <row r="151" spans="1:37">
      <c r="A151" s="157">
        <v>65</v>
      </c>
      <c r="B151" s="181">
        <v>150</v>
      </c>
      <c r="C151" s="177" t="s">
        <v>622</v>
      </c>
      <c r="D151" s="18" t="s">
        <v>621</v>
      </c>
      <c r="E151" s="44" t="s">
        <v>623</v>
      </c>
      <c r="F151" s="19" t="s">
        <v>164</v>
      </c>
      <c r="G151" s="19" t="s">
        <v>165</v>
      </c>
      <c r="H151" s="141"/>
      <c r="I151" s="20">
        <f t="shared" si="2"/>
        <v>1789376</v>
      </c>
      <c r="J151" s="21" t="s">
        <v>53</v>
      </c>
      <c r="K151" s="22">
        <f>VLOOKUP($J151,Sheet1!$A$2:$B$95,2,FALSE)</f>
        <v>233200</v>
      </c>
      <c r="L151" s="23" t="s">
        <v>68</v>
      </c>
      <c r="M151" s="22">
        <f>VLOOKUP($L151,Sheet1!$A$2:$B$95,2,FALSE)</f>
        <v>233200</v>
      </c>
      <c r="N151" s="24" t="s">
        <v>130</v>
      </c>
      <c r="O151" s="25">
        <f>VLOOKUP($N151,Sheet1!$A$2:$B$95,2,FALSE)</f>
        <v>748000</v>
      </c>
      <c r="P151" s="24" t="s">
        <v>128</v>
      </c>
      <c r="Q151" s="25">
        <f>VLOOKUP($P151,Sheet1!$A$2:$B$95,2,FALSE)</f>
        <v>46200</v>
      </c>
      <c r="R151" s="26" t="s">
        <v>150</v>
      </c>
      <c r="S151" s="27">
        <f>VLOOKUP($R151,Sheet1!$A$2:$B$95,2,FALSE)</f>
        <v>52938</v>
      </c>
      <c r="T151" s="26" t="s">
        <v>56</v>
      </c>
      <c r="U151" s="27">
        <f>VLOOKUP($T151,Sheet1!$A$2:$B$95,2,FALSE)</f>
        <v>40700</v>
      </c>
      <c r="V151" s="26" t="s">
        <v>43</v>
      </c>
      <c r="W151" s="27">
        <f>VLOOKUP($V151,Sheet1!$A$2:$B$95,2,FALSE)</f>
        <v>78100</v>
      </c>
      <c r="X151" s="28" t="s">
        <v>44</v>
      </c>
      <c r="Y151" s="29">
        <f>VLOOKUP($X151,Sheet1!$A$2:$B$95,2,FALSE)</f>
        <v>52938</v>
      </c>
      <c r="Z151" s="30" t="s">
        <v>85</v>
      </c>
      <c r="AA151" s="29">
        <f>VLOOKUP($Z151,Sheet1!$A$2:$B$95,2,FALSE)</f>
        <v>105600</v>
      </c>
      <c r="AB151" s="30" t="s">
        <v>46</v>
      </c>
      <c r="AC151" s="29">
        <f>VLOOKUP($AB151,Sheet1!$A$2:$B$95,2,FALSE)</f>
        <v>0</v>
      </c>
      <c r="AD151" s="31" t="s">
        <v>47</v>
      </c>
      <c r="AE151" s="32">
        <f>VLOOKUP($AD151,Sheet1!$A$2:$B$95,2,FALSE)</f>
        <v>0</v>
      </c>
      <c r="AF151" s="33" t="s">
        <v>48</v>
      </c>
      <c r="AG151" s="32">
        <f>VLOOKUP($AF151,Sheet1!$A$2:$B$95,2,FALSE)</f>
        <v>148500</v>
      </c>
      <c r="AH151" s="34" t="s">
        <v>49</v>
      </c>
      <c r="AI151" s="35">
        <f>VLOOKUP($AH151,Sheet1!$A$2:$B$95,2,FALSE)</f>
        <v>0</v>
      </c>
      <c r="AJ151" s="172" t="s">
        <v>50</v>
      </c>
      <c r="AK151" s="35">
        <f>VLOOKUP($AJ151,Sheet1!$A$2:$B$95,2,FALSE)</f>
        <v>50000</v>
      </c>
    </row>
    <row r="152" spans="1:37">
      <c r="A152" s="157">
        <v>345</v>
      </c>
      <c r="B152" s="181">
        <v>151</v>
      </c>
      <c r="C152" s="177" t="s">
        <v>292</v>
      </c>
      <c r="D152" s="18" t="s">
        <v>289</v>
      </c>
      <c r="E152" s="44" t="s">
        <v>295</v>
      </c>
      <c r="F152" s="126" t="s">
        <v>36</v>
      </c>
      <c r="G152" s="19" t="s">
        <v>165</v>
      </c>
      <c r="H152" s="141"/>
      <c r="I152" s="20">
        <f t="shared" si="2"/>
        <v>1785388</v>
      </c>
      <c r="J152" s="21" t="s">
        <v>68</v>
      </c>
      <c r="K152" s="22">
        <f>VLOOKUP($J152,Sheet1!$A$2:$B$95,2,FALSE)</f>
        <v>233200</v>
      </c>
      <c r="L152" s="23" t="s">
        <v>38</v>
      </c>
      <c r="M152" s="22">
        <f>VLOOKUP($L152,Sheet1!$A$2:$B$95,2,FALSE)</f>
        <v>354750</v>
      </c>
      <c r="N152" s="24" t="s">
        <v>101</v>
      </c>
      <c r="O152" s="25">
        <f>VLOOKUP($N152,Sheet1!$A$2:$B$95,2,FALSE)</f>
        <v>396000</v>
      </c>
      <c r="P152" s="24" t="s">
        <v>128</v>
      </c>
      <c r="Q152" s="25">
        <f>VLOOKUP($P152,Sheet1!$A$2:$B$95,2,FALSE)</f>
        <v>46200</v>
      </c>
      <c r="R152" s="26" t="s">
        <v>152</v>
      </c>
      <c r="S152" s="27">
        <f>VLOOKUP($R152,Sheet1!$A$2:$B$95,2,FALSE)</f>
        <v>233200</v>
      </c>
      <c r="T152" s="26" t="s">
        <v>55</v>
      </c>
      <c r="U152" s="27">
        <f>VLOOKUP($T152,Sheet1!$A$2:$B$95,2,FALSE)</f>
        <v>105600</v>
      </c>
      <c r="V152" s="26" t="s">
        <v>43</v>
      </c>
      <c r="W152" s="27">
        <f>VLOOKUP($V152,Sheet1!$A$2:$B$95,2,FALSE)</f>
        <v>78100</v>
      </c>
      <c r="X152" s="28" t="s">
        <v>44</v>
      </c>
      <c r="Y152" s="29">
        <f>VLOOKUP($X152,Sheet1!$A$2:$B$95,2,FALSE)</f>
        <v>52938</v>
      </c>
      <c r="Z152" s="30" t="s">
        <v>127</v>
      </c>
      <c r="AA152" s="29">
        <f>VLOOKUP($Z152,Sheet1!$A$2:$B$95,2,FALSE)</f>
        <v>40700</v>
      </c>
      <c r="AB152" s="30" t="s">
        <v>72</v>
      </c>
      <c r="AC152" s="29">
        <f>VLOOKUP($AB152,Sheet1!$A$2:$B$95,2,FALSE)</f>
        <v>46200</v>
      </c>
      <c r="AD152" s="31" t="s">
        <v>47</v>
      </c>
      <c r="AE152" s="32">
        <f>VLOOKUP($AD152,Sheet1!$A$2:$B$95,2,FALSE)</f>
        <v>0</v>
      </c>
      <c r="AF152" s="33" t="s">
        <v>48</v>
      </c>
      <c r="AG152" s="32">
        <f>VLOOKUP($AF152,Sheet1!$A$2:$B$95,2,FALSE)</f>
        <v>148500</v>
      </c>
      <c r="AH152" s="34" t="s">
        <v>58</v>
      </c>
      <c r="AI152" s="35">
        <f>VLOOKUP($AH152,Sheet1!$A$2:$B$95,2,FALSE)</f>
        <v>0</v>
      </c>
      <c r="AJ152" s="172" t="s">
        <v>50</v>
      </c>
      <c r="AK152" s="35">
        <f>VLOOKUP($AJ152,Sheet1!$A$2:$B$95,2,FALSE)</f>
        <v>50000</v>
      </c>
    </row>
    <row r="153" spans="1:37">
      <c r="A153" s="157">
        <v>249</v>
      </c>
      <c r="B153" s="181">
        <v>152</v>
      </c>
      <c r="C153" s="177" t="s">
        <v>331</v>
      </c>
      <c r="D153" s="18" t="s">
        <v>330</v>
      </c>
      <c r="E153" s="44" t="s">
        <v>332</v>
      </c>
      <c r="F153" s="126" t="s">
        <v>36</v>
      </c>
      <c r="G153" s="19" t="s">
        <v>165</v>
      </c>
      <c r="H153" s="141">
        <v>80</v>
      </c>
      <c r="I153" s="20">
        <f t="shared" si="2"/>
        <v>1779750</v>
      </c>
      <c r="J153" s="21" t="s">
        <v>53</v>
      </c>
      <c r="K153" s="22">
        <f>VLOOKUP($J153,Sheet1!$A$2:$B$95,2,FALSE)</f>
        <v>233200</v>
      </c>
      <c r="L153" s="23" t="s">
        <v>38</v>
      </c>
      <c r="M153" s="22">
        <f>VLOOKUP($L153,Sheet1!$A$2:$B$95,2,FALSE)</f>
        <v>354750</v>
      </c>
      <c r="N153" s="24" t="s">
        <v>101</v>
      </c>
      <c r="O153" s="25">
        <f>VLOOKUP($N153,Sheet1!$A$2:$B$95,2,FALSE)</f>
        <v>396000</v>
      </c>
      <c r="P153" s="24" t="s">
        <v>132</v>
      </c>
      <c r="Q153" s="25">
        <f>VLOOKUP($P153,Sheet1!$A$2:$B$95,2,FALSE)</f>
        <v>78100</v>
      </c>
      <c r="R153" s="26" t="s">
        <v>156</v>
      </c>
      <c r="S153" s="27">
        <f>VLOOKUP($R153,Sheet1!$A$2:$B$95,2,FALSE)</f>
        <v>0</v>
      </c>
      <c r="T153" s="26" t="s">
        <v>55</v>
      </c>
      <c r="U153" s="27">
        <f>VLOOKUP($T153,Sheet1!$A$2:$B$95,2,FALSE)</f>
        <v>105600</v>
      </c>
      <c r="V153" s="26" t="s">
        <v>43</v>
      </c>
      <c r="W153" s="27">
        <f>VLOOKUP($V153,Sheet1!$A$2:$B$95,2,FALSE)</f>
        <v>78100</v>
      </c>
      <c r="X153" s="28" t="s">
        <v>76</v>
      </c>
      <c r="Y153" s="29">
        <f>VLOOKUP($X153,Sheet1!$A$2:$B$95,2,FALSE)</f>
        <v>0</v>
      </c>
      <c r="Z153" s="30" t="s">
        <v>108</v>
      </c>
      <c r="AA153" s="29">
        <f>VLOOKUP($Z153,Sheet1!$A$2:$B$95,2,FALSE)</f>
        <v>484000</v>
      </c>
      <c r="AB153" s="30" t="s">
        <v>69</v>
      </c>
      <c r="AC153" s="29">
        <f>VLOOKUP($AB153,Sheet1!$A$2:$B$95,2,FALSE)</f>
        <v>0</v>
      </c>
      <c r="AD153" s="31" t="s">
        <v>133</v>
      </c>
      <c r="AE153" s="32">
        <f>VLOOKUP($AD153,Sheet1!$A$2:$B$95,2,FALSE)</f>
        <v>0</v>
      </c>
      <c r="AF153" s="33" t="s">
        <v>143</v>
      </c>
      <c r="AG153" s="32">
        <f>VLOOKUP($AF153,Sheet1!$A$2:$B$95,2,FALSE)</f>
        <v>0</v>
      </c>
      <c r="AH153" s="34" t="s">
        <v>58</v>
      </c>
      <c r="AI153" s="35">
        <f>VLOOKUP($AH153,Sheet1!$A$2:$B$95,2,FALSE)</f>
        <v>0</v>
      </c>
      <c r="AJ153" s="172" t="s">
        <v>50</v>
      </c>
      <c r="AK153" s="35">
        <f>VLOOKUP($AJ153,Sheet1!$A$2:$B$95,2,FALSE)</f>
        <v>50000</v>
      </c>
    </row>
    <row r="154" spans="1:37">
      <c r="A154" s="157">
        <v>186</v>
      </c>
      <c r="B154" s="181">
        <v>153</v>
      </c>
      <c r="C154" s="177" t="s">
        <v>637</v>
      </c>
      <c r="D154" s="18" t="s">
        <v>636</v>
      </c>
      <c r="E154" s="44" t="s">
        <v>638</v>
      </c>
      <c r="F154" s="19" t="s">
        <v>164</v>
      </c>
      <c r="G154" s="19" t="s">
        <v>165</v>
      </c>
      <c r="H154" s="141"/>
      <c r="I154" s="20">
        <f t="shared" si="2"/>
        <v>1774250</v>
      </c>
      <c r="J154" s="21" t="s">
        <v>38</v>
      </c>
      <c r="K154" s="22">
        <f>VLOOKUP($J154,Sheet1!$A$2:$B$95,2,FALSE)</f>
        <v>354750</v>
      </c>
      <c r="L154" s="23" t="s">
        <v>68</v>
      </c>
      <c r="M154" s="22">
        <f>VLOOKUP($L154,Sheet1!$A$2:$B$95,2,FALSE)</f>
        <v>233200</v>
      </c>
      <c r="N154" s="24" t="s">
        <v>101</v>
      </c>
      <c r="O154" s="25">
        <f>VLOOKUP($N154,Sheet1!$A$2:$B$95,2,FALSE)</f>
        <v>396000</v>
      </c>
      <c r="P154" s="24" t="s">
        <v>132</v>
      </c>
      <c r="Q154" s="25">
        <f>VLOOKUP($P154,Sheet1!$A$2:$B$95,2,FALSE)</f>
        <v>78100</v>
      </c>
      <c r="R154" s="26" t="s">
        <v>146</v>
      </c>
      <c r="S154" s="27">
        <f>VLOOKUP($R154,Sheet1!$A$2:$B$95,2,FALSE)</f>
        <v>181500</v>
      </c>
      <c r="T154" s="26" t="s">
        <v>161</v>
      </c>
      <c r="U154" s="27">
        <f>VLOOKUP($T154,Sheet1!$A$2:$B$95,2,FALSE)</f>
        <v>0</v>
      </c>
      <c r="V154" s="26" t="s">
        <v>43</v>
      </c>
      <c r="W154" s="27">
        <f>VLOOKUP($V154,Sheet1!$A$2:$B$95,2,FALSE)</f>
        <v>78100</v>
      </c>
      <c r="X154" s="28" t="s">
        <v>71</v>
      </c>
      <c r="Y154" s="29">
        <f>VLOOKUP($X154,Sheet1!$A$2:$B$95,2,FALSE)</f>
        <v>0</v>
      </c>
      <c r="Z154" s="30" t="s">
        <v>85</v>
      </c>
      <c r="AA154" s="29">
        <f>VLOOKUP($Z154,Sheet1!$A$2:$B$95,2,FALSE)</f>
        <v>105600</v>
      </c>
      <c r="AB154" s="30" t="s">
        <v>106</v>
      </c>
      <c r="AC154" s="29">
        <f>VLOOKUP($AB154,Sheet1!$A$2:$B$95,2,FALSE)</f>
        <v>148500</v>
      </c>
      <c r="AD154" s="31" t="s">
        <v>47</v>
      </c>
      <c r="AE154" s="32">
        <f>VLOOKUP($AD154,Sheet1!$A$2:$B$95,2,FALSE)</f>
        <v>0</v>
      </c>
      <c r="AF154" s="33" t="s">
        <v>48</v>
      </c>
      <c r="AG154" s="32">
        <f>VLOOKUP($AF154,Sheet1!$A$2:$B$95,2,FALSE)</f>
        <v>148500</v>
      </c>
      <c r="AH154" s="34" t="s">
        <v>49</v>
      </c>
      <c r="AI154" s="35">
        <f>VLOOKUP($AH154,Sheet1!$A$2:$B$95,2,FALSE)</f>
        <v>0</v>
      </c>
      <c r="AJ154" s="172" t="s">
        <v>50</v>
      </c>
      <c r="AK154" s="35">
        <f>VLOOKUP($AJ154,Sheet1!$A$2:$B$95,2,FALSE)</f>
        <v>50000</v>
      </c>
    </row>
    <row r="155" spans="1:37">
      <c r="A155" s="157">
        <v>150</v>
      </c>
      <c r="B155" s="181">
        <v>154</v>
      </c>
      <c r="C155" s="177" t="s">
        <v>260</v>
      </c>
      <c r="D155" s="18" t="s">
        <v>261</v>
      </c>
      <c r="E155" s="44" t="s">
        <v>237</v>
      </c>
      <c r="F155" s="126" t="s">
        <v>36</v>
      </c>
      <c r="G155" s="19" t="s">
        <v>165</v>
      </c>
      <c r="H155" s="141"/>
      <c r="I155" s="20">
        <f t="shared" si="2"/>
        <v>1773700</v>
      </c>
      <c r="J155" s="21" t="s">
        <v>75</v>
      </c>
      <c r="K155" s="22">
        <f>VLOOKUP($J155,Sheet1!$A$2:$B$95,2,FALSE)</f>
        <v>233200</v>
      </c>
      <c r="L155" s="23" t="s">
        <v>38</v>
      </c>
      <c r="M155" s="22">
        <f>VLOOKUP($L155,Sheet1!$A$2:$B$95,2,FALSE)</f>
        <v>354750</v>
      </c>
      <c r="N155" s="24" t="s">
        <v>132</v>
      </c>
      <c r="O155" s="25">
        <f>VLOOKUP($N155,Sheet1!$A$2:$B$95,2,FALSE)</f>
        <v>78100</v>
      </c>
      <c r="P155" s="24" t="s">
        <v>136</v>
      </c>
      <c r="Q155" s="25">
        <f>VLOOKUP($P155,Sheet1!$A$2:$B$95,2,FALSE)</f>
        <v>148500</v>
      </c>
      <c r="R155" s="26" t="s">
        <v>41</v>
      </c>
      <c r="S155" s="27">
        <f>VLOOKUP($R155,Sheet1!$A$2:$B$95,2,FALSE)</f>
        <v>68200</v>
      </c>
      <c r="T155" s="26" t="s">
        <v>56</v>
      </c>
      <c r="U155" s="27">
        <f>VLOOKUP($T155,Sheet1!$A$2:$B$95,2,FALSE)</f>
        <v>40700</v>
      </c>
      <c r="V155" s="26" t="s">
        <v>155</v>
      </c>
      <c r="W155" s="27">
        <f>VLOOKUP($V155,Sheet1!$A$2:$B$95,2,FALSE)</f>
        <v>62150</v>
      </c>
      <c r="X155" s="28" t="s">
        <v>85</v>
      </c>
      <c r="Y155" s="29">
        <f>VLOOKUP($X155,Sheet1!$A$2:$B$95,2,FALSE)</f>
        <v>105600</v>
      </c>
      <c r="Z155" s="30" t="s">
        <v>108</v>
      </c>
      <c r="AA155" s="29">
        <f>VLOOKUP($Z155,Sheet1!$A$2:$B$95,2,FALSE)</f>
        <v>484000</v>
      </c>
      <c r="AB155" s="30" t="s">
        <v>69</v>
      </c>
      <c r="AC155" s="29">
        <f>VLOOKUP($AB155,Sheet1!$A$2:$B$95,2,FALSE)</f>
        <v>0</v>
      </c>
      <c r="AD155" s="31" t="s">
        <v>47</v>
      </c>
      <c r="AE155" s="32">
        <f>VLOOKUP($AD155,Sheet1!$A$2:$B$95,2,FALSE)</f>
        <v>0</v>
      </c>
      <c r="AF155" s="33" t="s">
        <v>48</v>
      </c>
      <c r="AG155" s="32">
        <f>VLOOKUP($AF155,Sheet1!$A$2:$B$95,2,FALSE)</f>
        <v>148500</v>
      </c>
      <c r="AH155" s="34" t="s">
        <v>58</v>
      </c>
      <c r="AI155" s="35">
        <f>VLOOKUP($AH155,Sheet1!$A$2:$B$95,2,FALSE)</f>
        <v>0</v>
      </c>
      <c r="AJ155" s="172" t="s">
        <v>50</v>
      </c>
      <c r="AK155" s="35">
        <f>VLOOKUP($AJ155,Sheet1!$A$2:$B$95,2,FALSE)</f>
        <v>50000</v>
      </c>
    </row>
    <row r="156" spans="1:37">
      <c r="A156" s="157">
        <v>152</v>
      </c>
      <c r="B156" s="181">
        <v>155</v>
      </c>
      <c r="C156" s="177" t="s">
        <v>234</v>
      </c>
      <c r="D156" s="18" t="s">
        <v>236</v>
      </c>
      <c r="E156" s="44" t="s">
        <v>237</v>
      </c>
      <c r="F156" s="126" t="s">
        <v>36</v>
      </c>
      <c r="G156" s="19" t="s">
        <v>165</v>
      </c>
      <c r="H156" s="141"/>
      <c r="I156" s="20">
        <f t="shared" si="2"/>
        <v>1764488</v>
      </c>
      <c r="J156" s="21" t="s">
        <v>38</v>
      </c>
      <c r="K156" s="22">
        <f>VLOOKUP($J156,Sheet1!$A$2:$B$95,2,FALSE)</f>
        <v>354750</v>
      </c>
      <c r="L156" s="23" t="s">
        <v>53</v>
      </c>
      <c r="M156" s="22">
        <f>VLOOKUP($L156,Sheet1!$A$2:$B$95,2,FALSE)</f>
        <v>233200</v>
      </c>
      <c r="N156" s="24" t="s">
        <v>132</v>
      </c>
      <c r="O156" s="25">
        <f>VLOOKUP($N156,Sheet1!$A$2:$B$95,2,FALSE)</f>
        <v>78100</v>
      </c>
      <c r="P156" s="24" t="s">
        <v>136</v>
      </c>
      <c r="Q156" s="25">
        <f>VLOOKUP($P156,Sheet1!$A$2:$B$95,2,FALSE)</f>
        <v>148500</v>
      </c>
      <c r="R156" s="26" t="s">
        <v>41</v>
      </c>
      <c r="S156" s="27">
        <f>VLOOKUP($R156,Sheet1!$A$2:$B$95,2,FALSE)</f>
        <v>68200</v>
      </c>
      <c r="T156" s="26" t="s">
        <v>56</v>
      </c>
      <c r="U156" s="27">
        <f>VLOOKUP($T156,Sheet1!$A$2:$B$95,2,FALSE)</f>
        <v>40700</v>
      </c>
      <c r="V156" s="26" t="s">
        <v>150</v>
      </c>
      <c r="W156" s="27">
        <f>VLOOKUP($V156,Sheet1!$A$2:$B$95,2,FALSE)</f>
        <v>52938</v>
      </c>
      <c r="X156" s="28" t="s">
        <v>85</v>
      </c>
      <c r="Y156" s="29">
        <f>VLOOKUP($X156,Sheet1!$A$2:$B$95,2,FALSE)</f>
        <v>105600</v>
      </c>
      <c r="Z156" s="30" t="s">
        <v>108</v>
      </c>
      <c r="AA156" s="29">
        <f>VLOOKUP($Z156,Sheet1!$A$2:$B$95,2,FALSE)</f>
        <v>484000</v>
      </c>
      <c r="AB156" s="30" t="s">
        <v>69</v>
      </c>
      <c r="AC156" s="29">
        <f>VLOOKUP($AB156,Sheet1!$A$2:$B$95,2,FALSE)</f>
        <v>0</v>
      </c>
      <c r="AD156" s="31" t="s">
        <v>47</v>
      </c>
      <c r="AE156" s="32">
        <f>VLOOKUP($AD156,Sheet1!$A$2:$B$95,2,FALSE)</f>
        <v>0</v>
      </c>
      <c r="AF156" s="33" t="s">
        <v>48</v>
      </c>
      <c r="AG156" s="32">
        <f>VLOOKUP($AF156,Sheet1!$A$2:$B$95,2,FALSE)</f>
        <v>148500</v>
      </c>
      <c r="AH156" s="34" t="s">
        <v>58</v>
      </c>
      <c r="AI156" s="35">
        <f>VLOOKUP($AH156,Sheet1!$A$2:$B$95,2,FALSE)</f>
        <v>0</v>
      </c>
      <c r="AJ156" s="172" t="s">
        <v>50</v>
      </c>
      <c r="AK156" s="35">
        <f>VLOOKUP($AJ156,Sheet1!$A$2:$B$95,2,FALSE)</f>
        <v>50000</v>
      </c>
    </row>
    <row r="157" spans="1:37">
      <c r="A157" s="157">
        <v>414</v>
      </c>
      <c r="B157" s="181">
        <v>156</v>
      </c>
      <c r="C157" s="177" t="s">
        <v>491</v>
      </c>
      <c r="D157" s="18" t="s">
        <v>488</v>
      </c>
      <c r="E157" s="44" t="s">
        <v>495</v>
      </c>
      <c r="F157" s="126" t="s">
        <v>36</v>
      </c>
      <c r="G157" s="19" t="s">
        <v>165</v>
      </c>
      <c r="H157" s="141"/>
      <c r="I157" s="20">
        <f t="shared" si="2"/>
        <v>1752800</v>
      </c>
      <c r="J157" s="21" t="s">
        <v>95</v>
      </c>
      <c r="K157" s="22">
        <f>VLOOKUP($J157,Sheet1!$A$2:$B$95,2,FALSE)</f>
        <v>0</v>
      </c>
      <c r="L157" s="23" t="s">
        <v>53</v>
      </c>
      <c r="M157" s="22">
        <f>VLOOKUP($L157,Sheet1!$A$2:$B$95,2,FALSE)</f>
        <v>233200</v>
      </c>
      <c r="N157" s="24" t="s">
        <v>101</v>
      </c>
      <c r="O157" s="25">
        <f>VLOOKUP($N157,Sheet1!$A$2:$B$95,2,FALSE)</f>
        <v>396000</v>
      </c>
      <c r="P157" s="24" t="s">
        <v>136</v>
      </c>
      <c r="Q157" s="25">
        <f>VLOOKUP($P157,Sheet1!$A$2:$B$95,2,FALSE)</f>
        <v>148500</v>
      </c>
      <c r="R157" s="26" t="s">
        <v>41</v>
      </c>
      <c r="S157" s="27">
        <f>VLOOKUP($R157,Sheet1!$A$2:$B$95,2,FALSE)</f>
        <v>68200</v>
      </c>
      <c r="T157" s="26" t="s">
        <v>148</v>
      </c>
      <c r="U157" s="27">
        <f>VLOOKUP($T157,Sheet1!$A$2:$B$95,2,FALSE)</f>
        <v>40700</v>
      </c>
      <c r="V157" s="26" t="s">
        <v>43</v>
      </c>
      <c r="W157" s="27">
        <f>VLOOKUP($V157,Sheet1!$A$2:$B$95,2,FALSE)</f>
        <v>78100</v>
      </c>
      <c r="X157" s="28" t="s">
        <v>85</v>
      </c>
      <c r="Y157" s="29">
        <f>VLOOKUP($X157,Sheet1!$A$2:$B$95,2,FALSE)</f>
        <v>105600</v>
      </c>
      <c r="Z157" s="30" t="s">
        <v>108</v>
      </c>
      <c r="AA157" s="29">
        <f>VLOOKUP($Z157,Sheet1!$A$2:$B$95,2,FALSE)</f>
        <v>484000</v>
      </c>
      <c r="AB157" s="30" t="s">
        <v>76</v>
      </c>
      <c r="AC157" s="29">
        <f>VLOOKUP($AB157,Sheet1!$A$2:$B$95,2,FALSE)</f>
        <v>0</v>
      </c>
      <c r="AD157" s="31" t="s">
        <v>48</v>
      </c>
      <c r="AE157" s="32">
        <f>VLOOKUP($AD157,Sheet1!$A$2:$B$95,2,FALSE)</f>
        <v>148500</v>
      </c>
      <c r="AF157" s="33" t="s">
        <v>133</v>
      </c>
      <c r="AG157" s="32">
        <f>VLOOKUP($AF157,Sheet1!$A$2:$B$95,2,FALSE)</f>
        <v>0</v>
      </c>
      <c r="AH157" s="34" t="s">
        <v>58</v>
      </c>
      <c r="AI157" s="35">
        <f>VLOOKUP($AH157,Sheet1!$A$2:$B$95,2,FALSE)</f>
        <v>0</v>
      </c>
      <c r="AJ157" s="172" t="s">
        <v>50</v>
      </c>
      <c r="AK157" s="35">
        <f>VLOOKUP($AJ157,Sheet1!$A$2:$B$95,2,FALSE)</f>
        <v>50000</v>
      </c>
    </row>
    <row r="158" spans="1:37">
      <c r="A158" s="157">
        <v>387</v>
      </c>
      <c r="B158" s="181">
        <v>157</v>
      </c>
      <c r="C158" s="177" t="s">
        <v>642</v>
      </c>
      <c r="D158" s="18" t="s">
        <v>639</v>
      </c>
      <c r="E158" s="44" t="s">
        <v>640</v>
      </c>
      <c r="F158" s="19" t="s">
        <v>164</v>
      </c>
      <c r="G158" s="19" t="s">
        <v>165</v>
      </c>
      <c r="H158" s="141"/>
      <c r="I158" s="20">
        <f t="shared" si="2"/>
        <v>1750738</v>
      </c>
      <c r="J158" s="21" t="s">
        <v>53</v>
      </c>
      <c r="K158" s="22">
        <f>VLOOKUP($J158,Sheet1!$A$2:$B$95,2,FALSE)</f>
        <v>233200</v>
      </c>
      <c r="L158" s="23" t="s">
        <v>64</v>
      </c>
      <c r="M158" s="22">
        <f>VLOOKUP($L158,Sheet1!$A$2:$B$95,2,FALSE)</f>
        <v>105600</v>
      </c>
      <c r="N158" s="24" t="s">
        <v>134</v>
      </c>
      <c r="O158" s="25">
        <f>VLOOKUP($N158,Sheet1!$A$2:$B$95,2,FALSE)</f>
        <v>148500</v>
      </c>
      <c r="P158" s="24" t="s">
        <v>136</v>
      </c>
      <c r="Q158" s="25">
        <f>VLOOKUP($P158,Sheet1!$A$2:$B$95,2,FALSE)</f>
        <v>148500</v>
      </c>
      <c r="R158" s="26" t="s">
        <v>148</v>
      </c>
      <c r="S158" s="27">
        <f>VLOOKUP($R158,Sheet1!$A$2:$B$95,2,FALSE)</f>
        <v>40700</v>
      </c>
      <c r="T158" s="26" t="s">
        <v>152</v>
      </c>
      <c r="U158" s="27">
        <f>VLOOKUP($T158,Sheet1!$A$2:$B$95,2,FALSE)</f>
        <v>233200</v>
      </c>
      <c r="V158" s="26" t="s">
        <v>55</v>
      </c>
      <c r="W158" s="27">
        <f>VLOOKUP($V158,Sheet1!$A$2:$B$95,2,FALSE)</f>
        <v>105600</v>
      </c>
      <c r="X158" s="28" t="s">
        <v>44</v>
      </c>
      <c r="Y158" s="29">
        <f>VLOOKUP($X158,Sheet1!$A$2:$B$95,2,FALSE)</f>
        <v>52938</v>
      </c>
      <c r="Z158" s="30" t="s">
        <v>108</v>
      </c>
      <c r="AA158" s="29">
        <f>VLOOKUP($Z158,Sheet1!$A$2:$B$95,2,FALSE)</f>
        <v>484000</v>
      </c>
      <c r="AB158" s="30" t="s">
        <v>57</v>
      </c>
      <c r="AC158" s="29">
        <f>VLOOKUP($AB158,Sheet1!$A$2:$B$95,2,FALSE)</f>
        <v>0</v>
      </c>
      <c r="AD158" s="31" t="s">
        <v>47</v>
      </c>
      <c r="AE158" s="32">
        <f>VLOOKUP($AD158,Sheet1!$A$2:$B$95,2,FALSE)</f>
        <v>0</v>
      </c>
      <c r="AF158" s="33" t="s">
        <v>48</v>
      </c>
      <c r="AG158" s="32">
        <f>VLOOKUP($AF158,Sheet1!$A$2:$B$95,2,FALSE)</f>
        <v>148500</v>
      </c>
      <c r="AH158" s="34" t="s">
        <v>49</v>
      </c>
      <c r="AI158" s="35">
        <f>VLOOKUP($AH158,Sheet1!$A$2:$B$95,2,FALSE)</f>
        <v>0</v>
      </c>
      <c r="AJ158" s="172" t="s">
        <v>50</v>
      </c>
      <c r="AK158" s="35">
        <f>VLOOKUP($AJ158,Sheet1!$A$2:$B$95,2,FALSE)</f>
        <v>50000</v>
      </c>
    </row>
    <row r="159" spans="1:37">
      <c r="A159" s="157">
        <v>68</v>
      </c>
      <c r="B159" s="181">
        <v>158</v>
      </c>
      <c r="C159" s="177" t="s">
        <v>339</v>
      </c>
      <c r="D159" s="18" t="s">
        <v>337</v>
      </c>
      <c r="E159" s="44" t="s">
        <v>340</v>
      </c>
      <c r="F159" s="19" t="s">
        <v>164</v>
      </c>
      <c r="G159" s="19" t="s">
        <v>165</v>
      </c>
      <c r="H159" s="141"/>
      <c r="I159" s="20">
        <f t="shared" si="2"/>
        <v>1749776</v>
      </c>
      <c r="J159" s="21" t="s">
        <v>81</v>
      </c>
      <c r="K159" s="22">
        <f>VLOOKUP($J159,Sheet1!$A$2:$B$95,2,FALSE)</f>
        <v>105600</v>
      </c>
      <c r="L159" s="23" t="s">
        <v>84</v>
      </c>
      <c r="M159" s="22">
        <f>VLOOKUP($L159,Sheet1!$A$2:$B$95,2,FALSE)</f>
        <v>1188000</v>
      </c>
      <c r="N159" s="24" t="s">
        <v>128</v>
      </c>
      <c r="O159" s="25">
        <f>VLOOKUP($N159,Sheet1!$A$2:$B$95,2,FALSE)</f>
        <v>46200</v>
      </c>
      <c r="P159" s="24" t="s">
        <v>136</v>
      </c>
      <c r="Q159" s="25">
        <f>VLOOKUP($P159,Sheet1!$A$2:$B$95,2,FALSE)</f>
        <v>148500</v>
      </c>
      <c r="R159" s="26" t="s">
        <v>150</v>
      </c>
      <c r="S159" s="27">
        <f>VLOOKUP($R159,Sheet1!$A$2:$B$95,2,FALSE)</f>
        <v>52938</v>
      </c>
      <c r="T159" s="26" t="s">
        <v>180</v>
      </c>
      <c r="U159" s="27">
        <f>VLOOKUP($T159,Sheet1!$A$2:$B$95,2,FALSE)</f>
        <v>0</v>
      </c>
      <c r="V159" s="26" t="s">
        <v>55</v>
      </c>
      <c r="W159" s="27">
        <f>VLOOKUP($V159,Sheet1!$A$2:$B$95,2,FALSE)</f>
        <v>105600</v>
      </c>
      <c r="X159" s="28" t="s">
        <v>44</v>
      </c>
      <c r="Y159" s="29">
        <f>VLOOKUP($X159,Sheet1!$A$2:$B$95,2,FALSE)</f>
        <v>52938</v>
      </c>
      <c r="Z159" s="30" t="s">
        <v>76</v>
      </c>
      <c r="AA159" s="29">
        <f>VLOOKUP($Z159,Sheet1!$A$2:$B$95,2,FALSE)</f>
        <v>0</v>
      </c>
      <c r="AB159" s="30" t="s">
        <v>69</v>
      </c>
      <c r="AC159" s="29">
        <f>VLOOKUP($AB159,Sheet1!$A$2:$B$95,2,FALSE)</f>
        <v>0</v>
      </c>
      <c r="AD159" s="31" t="s">
        <v>47</v>
      </c>
      <c r="AE159" s="32">
        <f>VLOOKUP($AD159,Sheet1!$A$2:$B$95,2,FALSE)</f>
        <v>0</v>
      </c>
      <c r="AF159" s="33" t="s">
        <v>133</v>
      </c>
      <c r="AG159" s="32">
        <f>VLOOKUP($AF159,Sheet1!$A$2:$B$95,2,FALSE)</f>
        <v>0</v>
      </c>
      <c r="AH159" s="34" t="s">
        <v>58</v>
      </c>
      <c r="AI159" s="35">
        <f>VLOOKUP($AH159,Sheet1!$A$2:$B$95,2,FALSE)</f>
        <v>0</v>
      </c>
      <c r="AJ159" s="172" t="s">
        <v>50</v>
      </c>
      <c r="AK159" s="35">
        <f>VLOOKUP($AJ159,Sheet1!$A$2:$B$95,2,FALSE)</f>
        <v>50000</v>
      </c>
    </row>
    <row r="160" spans="1:37">
      <c r="A160" s="157">
        <v>275</v>
      </c>
      <c r="B160" s="181">
        <v>159</v>
      </c>
      <c r="C160" s="177" t="s">
        <v>819</v>
      </c>
      <c r="D160" s="18" t="s">
        <v>818</v>
      </c>
      <c r="E160" s="44" t="s">
        <v>820</v>
      </c>
      <c r="F160" s="19" t="s">
        <v>164</v>
      </c>
      <c r="G160" s="19" t="s">
        <v>165</v>
      </c>
      <c r="H160" s="141"/>
      <c r="I160" s="20">
        <f t="shared" si="2"/>
        <v>1747850</v>
      </c>
      <c r="J160" s="21" t="s">
        <v>38</v>
      </c>
      <c r="K160" s="22">
        <f>VLOOKUP($J160,Sheet1!$A$2:$B$95,2,FALSE)</f>
        <v>354750</v>
      </c>
      <c r="L160" s="23" t="s">
        <v>68</v>
      </c>
      <c r="M160" s="22">
        <f>VLOOKUP($L160,Sheet1!$A$2:$B$95,2,FALSE)</f>
        <v>233200</v>
      </c>
      <c r="N160" s="24" t="s">
        <v>101</v>
      </c>
      <c r="O160" s="25">
        <f>VLOOKUP($N160,Sheet1!$A$2:$B$95,2,FALSE)</f>
        <v>396000</v>
      </c>
      <c r="P160" s="24" t="s">
        <v>128</v>
      </c>
      <c r="Q160" s="25">
        <f>VLOOKUP($P160,Sheet1!$A$2:$B$95,2,FALSE)</f>
        <v>46200</v>
      </c>
      <c r="R160" s="26" t="s">
        <v>180</v>
      </c>
      <c r="S160" s="27">
        <f>VLOOKUP($R160,Sheet1!$A$2:$B$95,2,FALSE)</f>
        <v>0</v>
      </c>
      <c r="T160" s="26" t="s">
        <v>55</v>
      </c>
      <c r="U160" s="27">
        <f>VLOOKUP($T160,Sheet1!$A$2:$B$95,2,FALSE)</f>
        <v>105600</v>
      </c>
      <c r="V160" s="26" t="s">
        <v>43</v>
      </c>
      <c r="W160" s="27">
        <f>VLOOKUP($V160,Sheet1!$A$2:$B$95,2,FALSE)</f>
        <v>78100</v>
      </c>
      <c r="X160" s="28" t="s">
        <v>108</v>
      </c>
      <c r="Y160" s="29">
        <f>VLOOKUP($X160,Sheet1!$A$2:$B$95,2,FALSE)</f>
        <v>484000</v>
      </c>
      <c r="Z160" s="30" t="s">
        <v>76</v>
      </c>
      <c r="AA160" s="29">
        <f>VLOOKUP($Z160,Sheet1!$A$2:$B$95,2,FALSE)</f>
        <v>0</v>
      </c>
      <c r="AB160" s="30" t="s">
        <v>69</v>
      </c>
      <c r="AC160" s="29">
        <f>VLOOKUP($AB160,Sheet1!$A$2:$B$95,2,FALSE)</f>
        <v>0</v>
      </c>
      <c r="AD160" s="31" t="s">
        <v>47</v>
      </c>
      <c r="AE160" s="32">
        <f>VLOOKUP($AD160,Sheet1!$A$2:$B$95,2,FALSE)</f>
        <v>0</v>
      </c>
      <c r="AF160" s="33" t="s">
        <v>133</v>
      </c>
      <c r="AG160" s="32">
        <f>VLOOKUP($AF160,Sheet1!$A$2:$B$95,2,FALSE)</f>
        <v>0</v>
      </c>
      <c r="AH160" s="34" t="s">
        <v>49</v>
      </c>
      <c r="AI160" s="35">
        <f>VLOOKUP($AH160,Sheet1!$A$2:$B$95,2,FALSE)</f>
        <v>0</v>
      </c>
      <c r="AJ160" s="172" t="s">
        <v>50</v>
      </c>
      <c r="AK160" s="35">
        <f>VLOOKUP($AJ160,Sheet1!$A$2:$B$95,2,FALSE)</f>
        <v>50000</v>
      </c>
    </row>
    <row r="161" spans="1:37">
      <c r="A161" s="157">
        <v>51</v>
      </c>
      <c r="B161" s="181">
        <v>160</v>
      </c>
      <c r="C161" s="177" t="s">
        <v>1060</v>
      </c>
      <c r="D161" s="18" t="s">
        <v>1059</v>
      </c>
      <c r="E161" s="44" t="s">
        <v>1065</v>
      </c>
      <c r="F161" s="45" t="s">
        <v>559</v>
      </c>
      <c r="G161" s="45" t="s">
        <v>559</v>
      </c>
      <c r="H161" s="144"/>
      <c r="I161" s="20">
        <f t="shared" si="2"/>
        <v>1747576</v>
      </c>
      <c r="J161" s="21" t="s">
        <v>68</v>
      </c>
      <c r="K161" s="22">
        <f>VLOOKUP($J161,Sheet1!$A$2:$B$95,2,FALSE)</f>
        <v>233200</v>
      </c>
      <c r="L161" s="23" t="s">
        <v>64</v>
      </c>
      <c r="M161" s="22">
        <f>VLOOKUP($L161,Sheet1!$A$2:$B$95,2,FALSE)</f>
        <v>105600</v>
      </c>
      <c r="N161" s="24" t="s">
        <v>101</v>
      </c>
      <c r="O161" s="25">
        <f>VLOOKUP($N161,Sheet1!$A$2:$B$95,2,FALSE)</f>
        <v>396000</v>
      </c>
      <c r="P161" s="24" t="s">
        <v>40</v>
      </c>
      <c r="Q161" s="25">
        <f>VLOOKUP($P161,Sheet1!$A$2:$B$95,2,FALSE)</f>
        <v>52938</v>
      </c>
      <c r="R161" s="48" t="s">
        <v>148</v>
      </c>
      <c r="S161" s="27">
        <f>VLOOKUP($R161,Sheet1!$A$2:$B$95,2,FALSE)</f>
        <v>40700</v>
      </c>
      <c r="T161" s="26" t="s">
        <v>180</v>
      </c>
      <c r="U161" s="27">
        <f>VLOOKUP($T161,Sheet1!$A$2:$B$95,2,FALSE)</f>
        <v>0</v>
      </c>
      <c r="V161" s="26" t="s">
        <v>43</v>
      </c>
      <c r="W161" s="27">
        <f>VLOOKUP($V161,Sheet1!$A$2:$B$95,2,FALSE)</f>
        <v>78100</v>
      </c>
      <c r="X161" s="37" t="s">
        <v>44</v>
      </c>
      <c r="Y161" s="29">
        <f>VLOOKUP($X161,Sheet1!$A$2:$B$95,2,FALSE)</f>
        <v>52938</v>
      </c>
      <c r="Z161" s="30" t="s">
        <v>85</v>
      </c>
      <c r="AA161" s="29">
        <f>VLOOKUP($Z161,Sheet1!$A$2:$B$95,2,FALSE)</f>
        <v>105600</v>
      </c>
      <c r="AB161" s="28" t="s">
        <v>108</v>
      </c>
      <c r="AC161" s="29">
        <f>VLOOKUP($AB161,Sheet1!$A$2:$B$95,2,FALSE)</f>
        <v>484000</v>
      </c>
      <c r="AD161" s="31" t="s">
        <v>48</v>
      </c>
      <c r="AE161" s="32">
        <f>VLOOKUP($AD161,Sheet1!$A$2:$B$95,2,FALSE)</f>
        <v>148500</v>
      </c>
      <c r="AF161" s="39" t="s">
        <v>133</v>
      </c>
      <c r="AG161" s="32">
        <f>VLOOKUP($AF161,Sheet1!$A$2:$B$95,2,FALSE)</f>
        <v>0</v>
      </c>
      <c r="AH161" s="34" t="s">
        <v>49</v>
      </c>
      <c r="AI161" s="35">
        <f>VLOOKUP($AH161,Sheet1!$A$2:$B$95,2,FALSE)</f>
        <v>0</v>
      </c>
      <c r="AJ161" s="172" t="s">
        <v>50</v>
      </c>
      <c r="AK161" s="35">
        <f>VLOOKUP($AJ161,Sheet1!$A$2:$B$95,2,FALSE)</f>
        <v>50000</v>
      </c>
    </row>
    <row r="162" spans="1:37">
      <c r="A162" s="157">
        <v>200</v>
      </c>
      <c r="B162" s="181">
        <v>161</v>
      </c>
      <c r="C162" s="177" t="s">
        <v>690</v>
      </c>
      <c r="D162" s="18" t="s">
        <v>689</v>
      </c>
      <c r="E162" s="44" t="s">
        <v>691</v>
      </c>
      <c r="F162" s="19" t="s">
        <v>164</v>
      </c>
      <c r="G162" s="19" t="s">
        <v>165</v>
      </c>
      <c r="H162" s="141"/>
      <c r="I162" s="20">
        <f t="shared" si="2"/>
        <v>1745100</v>
      </c>
      <c r="J162" s="21" t="s">
        <v>68</v>
      </c>
      <c r="K162" s="22">
        <f>VLOOKUP($J162,Sheet1!$A$2:$B$95,2,FALSE)</f>
        <v>233200</v>
      </c>
      <c r="L162" s="23" t="s">
        <v>53</v>
      </c>
      <c r="M162" s="22">
        <f>VLOOKUP($L162,Sheet1!$A$2:$B$95,2,FALSE)</f>
        <v>233200</v>
      </c>
      <c r="N162" s="24" t="s">
        <v>130</v>
      </c>
      <c r="O162" s="25">
        <f>VLOOKUP($N162,Sheet1!$A$2:$B$95,2,FALSE)</f>
        <v>748000</v>
      </c>
      <c r="P162" s="24" t="s">
        <v>121</v>
      </c>
      <c r="Q162" s="25">
        <f>VLOOKUP($P162,Sheet1!$A$2:$B$95,2,FALSE)</f>
        <v>0</v>
      </c>
      <c r="R162" s="26" t="s">
        <v>152</v>
      </c>
      <c r="S162" s="27">
        <f>VLOOKUP($R162,Sheet1!$A$2:$B$95,2,FALSE)</f>
        <v>233200</v>
      </c>
      <c r="T162" s="26" t="s">
        <v>55</v>
      </c>
      <c r="U162" s="27">
        <f>VLOOKUP($T162,Sheet1!$A$2:$B$95,2,FALSE)</f>
        <v>105600</v>
      </c>
      <c r="V162" s="26" t="s">
        <v>174</v>
      </c>
      <c r="W162" s="27">
        <f>VLOOKUP($V162,Sheet1!$A$2:$B$95,2,FALSE)</f>
        <v>0</v>
      </c>
      <c r="X162" s="28" t="s">
        <v>85</v>
      </c>
      <c r="Y162" s="29">
        <f>VLOOKUP($X162,Sheet1!$A$2:$B$95,2,FALSE)</f>
        <v>105600</v>
      </c>
      <c r="Z162" s="30" t="s">
        <v>71</v>
      </c>
      <c r="AA162" s="29">
        <f>VLOOKUP($Z162,Sheet1!$A$2:$B$95,2,FALSE)</f>
        <v>0</v>
      </c>
      <c r="AB162" s="30" t="s">
        <v>116</v>
      </c>
      <c r="AC162" s="29">
        <f>VLOOKUP($AB162,Sheet1!$A$2:$B$95,2,FALSE)</f>
        <v>36300</v>
      </c>
      <c r="AD162" s="31" t="s">
        <v>131</v>
      </c>
      <c r="AE162" s="32">
        <f>VLOOKUP($AD162,Sheet1!$A$2:$B$95,2,FALSE)</f>
        <v>0</v>
      </c>
      <c r="AF162" s="33" t="s">
        <v>144</v>
      </c>
      <c r="AG162" s="32">
        <f>VLOOKUP($AF162,Sheet1!$A$2:$B$95,2,FALSE)</f>
        <v>0</v>
      </c>
      <c r="AH162" s="34" t="s">
        <v>151</v>
      </c>
      <c r="AI162" s="35">
        <f>VLOOKUP($AH162,Sheet1!$A$2:$B$95,2,FALSE)</f>
        <v>0</v>
      </c>
      <c r="AJ162" s="172" t="s">
        <v>50</v>
      </c>
      <c r="AK162" s="35">
        <f>VLOOKUP($AJ162,Sheet1!$A$2:$B$95,2,FALSE)</f>
        <v>50000</v>
      </c>
    </row>
    <row r="163" spans="1:37">
      <c r="A163" s="157">
        <v>183</v>
      </c>
      <c r="B163" s="181">
        <v>162</v>
      </c>
      <c r="C163" s="177" t="s">
        <v>418</v>
      </c>
      <c r="D163" s="18" t="s">
        <v>414</v>
      </c>
      <c r="E163" s="165" t="s">
        <v>421</v>
      </c>
      <c r="F163" s="19" t="s">
        <v>164</v>
      </c>
      <c r="G163" s="19" t="s">
        <v>165</v>
      </c>
      <c r="H163" s="141"/>
      <c r="I163" s="20">
        <f t="shared" si="2"/>
        <v>1738638</v>
      </c>
      <c r="J163" s="21" t="s">
        <v>53</v>
      </c>
      <c r="K163" s="22">
        <f>VLOOKUP($J163,Sheet1!$A$2:$B$95,2,FALSE)</f>
        <v>233200</v>
      </c>
      <c r="L163" s="23" t="s">
        <v>68</v>
      </c>
      <c r="M163" s="22">
        <f>VLOOKUP($L163,Sheet1!$A$2:$B$95,2,FALSE)</f>
        <v>233200</v>
      </c>
      <c r="N163" s="24" t="s">
        <v>40</v>
      </c>
      <c r="O163" s="25">
        <f>VLOOKUP($N163,Sheet1!$A$2:$B$95,2,FALSE)</f>
        <v>52938</v>
      </c>
      <c r="P163" s="24" t="s">
        <v>101</v>
      </c>
      <c r="Q163" s="25">
        <f>VLOOKUP($P163,Sheet1!$A$2:$B$95,2,FALSE)</f>
        <v>396000</v>
      </c>
      <c r="R163" s="26" t="s">
        <v>180</v>
      </c>
      <c r="S163" s="27">
        <f>VLOOKUP($R163,Sheet1!$A$2:$B$95,2,FALSE)</f>
        <v>0</v>
      </c>
      <c r="T163" s="26" t="s">
        <v>55</v>
      </c>
      <c r="U163" s="27">
        <f>VLOOKUP($T163,Sheet1!$A$2:$B$95,2,FALSE)</f>
        <v>105600</v>
      </c>
      <c r="V163" s="26" t="s">
        <v>43</v>
      </c>
      <c r="W163" s="27">
        <f>VLOOKUP($V163,Sheet1!$A$2:$B$95,2,FALSE)</f>
        <v>78100</v>
      </c>
      <c r="X163" s="28" t="s">
        <v>85</v>
      </c>
      <c r="Y163" s="29">
        <f>VLOOKUP($X163,Sheet1!$A$2:$B$95,2,FALSE)</f>
        <v>105600</v>
      </c>
      <c r="Z163" s="30" t="s">
        <v>57</v>
      </c>
      <c r="AA163" s="29">
        <f>VLOOKUP($Z163,Sheet1!$A$2:$B$95,2,FALSE)</f>
        <v>0</v>
      </c>
      <c r="AB163" s="30" t="s">
        <v>108</v>
      </c>
      <c r="AC163" s="29">
        <f>VLOOKUP($AB163,Sheet1!$A$2:$B$95,2,FALSE)</f>
        <v>484000</v>
      </c>
      <c r="AD163" s="31" t="s">
        <v>47</v>
      </c>
      <c r="AE163" s="32">
        <f>VLOOKUP($AD163,Sheet1!$A$2:$B$95,2,FALSE)</f>
        <v>0</v>
      </c>
      <c r="AF163" s="33" t="s">
        <v>143</v>
      </c>
      <c r="AG163" s="32">
        <f>VLOOKUP($AF163,Sheet1!$A$2:$B$95,2,FALSE)</f>
        <v>0</v>
      </c>
      <c r="AH163" s="34" t="s">
        <v>58</v>
      </c>
      <c r="AI163" s="35">
        <f>VLOOKUP($AH163,Sheet1!$A$2:$B$95,2,FALSE)</f>
        <v>0</v>
      </c>
      <c r="AJ163" s="172" t="s">
        <v>50</v>
      </c>
      <c r="AK163" s="35">
        <f>VLOOKUP($AJ163,Sheet1!$A$2:$B$95,2,FALSE)</f>
        <v>50000</v>
      </c>
    </row>
    <row r="164" spans="1:37">
      <c r="A164" s="157">
        <v>28</v>
      </c>
      <c r="B164" s="181">
        <v>163</v>
      </c>
      <c r="C164" s="177" t="s">
        <v>426</v>
      </c>
      <c r="D164" s="18" t="s">
        <v>422</v>
      </c>
      <c r="E164" s="44" t="s">
        <v>423</v>
      </c>
      <c r="F164" s="19" t="s">
        <v>164</v>
      </c>
      <c r="G164" s="19" t="s">
        <v>165</v>
      </c>
      <c r="H164" s="141"/>
      <c r="I164" s="20">
        <f t="shared" si="2"/>
        <v>1737676</v>
      </c>
      <c r="J164" s="21" t="s">
        <v>84</v>
      </c>
      <c r="K164" s="22">
        <f>VLOOKUP($J164,Sheet1!$A$2:$B$95,2,FALSE)</f>
        <v>1188000</v>
      </c>
      <c r="L164" s="23" t="s">
        <v>53</v>
      </c>
      <c r="M164" s="22">
        <f>VLOOKUP($L164,Sheet1!$A$2:$B$95,2,FALSE)</f>
        <v>233200</v>
      </c>
      <c r="N164" s="24" t="s">
        <v>40</v>
      </c>
      <c r="O164" s="25">
        <f>VLOOKUP($N164,Sheet1!$A$2:$B$95,2,FALSE)</f>
        <v>52938</v>
      </c>
      <c r="P164" s="24" t="s">
        <v>128</v>
      </c>
      <c r="Q164" s="25">
        <f>VLOOKUP($P164,Sheet1!$A$2:$B$95,2,FALSE)</f>
        <v>46200</v>
      </c>
      <c r="R164" s="26" t="s">
        <v>41</v>
      </c>
      <c r="S164" s="27">
        <f>VLOOKUP($R164,Sheet1!$A$2:$B$95,2,FALSE)</f>
        <v>68200</v>
      </c>
      <c r="T164" s="26" t="s">
        <v>180</v>
      </c>
      <c r="U164" s="27">
        <f>VLOOKUP($T164,Sheet1!$A$2:$B$95,2,FALSE)</f>
        <v>0</v>
      </c>
      <c r="V164" s="26" t="s">
        <v>156</v>
      </c>
      <c r="W164" s="27">
        <f>VLOOKUP($V164,Sheet1!$A$2:$B$95,2,FALSE)</f>
        <v>0</v>
      </c>
      <c r="X164" s="28" t="s">
        <v>44</v>
      </c>
      <c r="Y164" s="29">
        <f>VLOOKUP($X164,Sheet1!$A$2:$B$95,2,FALSE)</f>
        <v>52938</v>
      </c>
      <c r="Z164" s="30" t="s">
        <v>72</v>
      </c>
      <c r="AA164" s="29">
        <f>VLOOKUP($Z164,Sheet1!$A$2:$B$95,2,FALSE)</f>
        <v>46200</v>
      </c>
      <c r="AB164" s="30" t="s">
        <v>76</v>
      </c>
      <c r="AC164" s="29">
        <f>VLOOKUP($AB164,Sheet1!$A$2:$B$95,2,FALSE)</f>
        <v>0</v>
      </c>
      <c r="AD164" s="31" t="s">
        <v>47</v>
      </c>
      <c r="AE164" s="32">
        <f>VLOOKUP($AD164,Sheet1!$A$2:$B$95,2,FALSE)</f>
        <v>0</v>
      </c>
      <c r="AF164" s="33" t="s">
        <v>133</v>
      </c>
      <c r="AG164" s="32">
        <f>VLOOKUP($AF164,Sheet1!$A$2:$B$95,2,FALSE)</f>
        <v>0</v>
      </c>
      <c r="AH164" s="34" t="s">
        <v>58</v>
      </c>
      <c r="AI164" s="35">
        <f>VLOOKUP($AH164,Sheet1!$A$2:$B$95,2,FALSE)</f>
        <v>0</v>
      </c>
      <c r="AJ164" s="172" t="s">
        <v>50</v>
      </c>
      <c r="AK164" s="35">
        <f>VLOOKUP($AJ164,Sheet1!$A$2:$B$95,2,FALSE)</f>
        <v>50000</v>
      </c>
    </row>
    <row r="165" spans="1:37">
      <c r="A165" s="157">
        <v>88</v>
      </c>
      <c r="B165" s="181">
        <v>164</v>
      </c>
      <c r="C165" s="177" t="s">
        <v>822</v>
      </c>
      <c r="D165" s="18" t="s">
        <v>821</v>
      </c>
      <c r="E165" s="44" t="s">
        <v>823</v>
      </c>
      <c r="F165" s="19" t="s">
        <v>164</v>
      </c>
      <c r="G165" s="19" t="s">
        <v>165</v>
      </c>
      <c r="H165" s="141"/>
      <c r="I165" s="20">
        <f t="shared" si="2"/>
        <v>1732038</v>
      </c>
      <c r="J165" s="21" t="s">
        <v>64</v>
      </c>
      <c r="K165" s="22">
        <f>VLOOKUP($J165,Sheet1!$A$2:$B$95,2,FALSE)</f>
        <v>105600</v>
      </c>
      <c r="L165" s="23" t="s">
        <v>53</v>
      </c>
      <c r="M165" s="22">
        <f>VLOOKUP($L165,Sheet1!$A$2:$B$95,2,FALSE)</f>
        <v>233200</v>
      </c>
      <c r="N165" s="24" t="s">
        <v>101</v>
      </c>
      <c r="O165" s="25">
        <f>VLOOKUP($N165,Sheet1!$A$2:$B$95,2,FALSE)</f>
        <v>396000</v>
      </c>
      <c r="P165" s="24" t="s">
        <v>132</v>
      </c>
      <c r="Q165" s="25">
        <f>VLOOKUP($P165,Sheet1!$A$2:$B$95,2,FALSE)</f>
        <v>78100</v>
      </c>
      <c r="R165" s="26" t="s">
        <v>180</v>
      </c>
      <c r="S165" s="27">
        <f>VLOOKUP($R165,Sheet1!$A$2:$B$95,2,FALSE)</f>
        <v>0</v>
      </c>
      <c r="T165" s="26" t="s">
        <v>55</v>
      </c>
      <c r="U165" s="27">
        <f>VLOOKUP($T165,Sheet1!$A$2:$B$95,2,FALSE)</f>
        <v>105600</v>
      </c>
      <c r="V165" s="26" t="s">
        <v>43</v>
      </c>
      <c r="W165" s="27">
        <f>VLOOKUP($V165,Sheet1!$A$2:$B$95,2,FALSE)</f>
        <v>78100</v>
      </c>
      <c r="X165" s="28" t="s">
        <v>44</v>
      </c>
      <c r="Y165" s="29">
        <f>VLOOKUP($X165,Sheet1!$A$2:$B$95,2,FALSE)</f>
        <v>52938</v>
      </c>
      <c r="Z165" s="30" t="s">
        <v>108</v>
      </c>
      <c r="AA165" s="29">
        <f>VLOOKUP($Z165,Sheet1!$A$2:$B$95,2,FALSE)</f>
        <v>484000</v>
      </c>
      <c r="AB165" s="30" t="s">
        <v>76</v>
      </c>
      <c r="AC165" s="29">
        <f>VLOOKUP($AB165,Sheet1!$A$2:$B$95,2,FALSE)</f>
        <v>0</v>
      </c>
      <c r="AD165" s="31" t="s">
        <v>47</v>
      </c>
      <c r="AE165" s="32">
        <f>VLOOKUP($AD165,Sheet1!$A$2:$B$95,2,FALSE)</f>
        <v>0</v>
      </c>
      <c r="AF165" s="33" t="s">
        <v>48</v>
      </c>
      <c r="AG165" s="32">
        <f>VLOOKUP($AF165,Sheet1!$A$2:$B$95,2,FALSE)</f>
        <v>148500</v>
      </c>
      <c r="AH165" s="34" t="s">
        <v>49</v>
      </c>
      <c r="AI165" s="35">
        <f>VLOOKUP($AH165,Sheet1!$A$2:$B$95,2,FALSE)</f>
        <v>0</v>
      </c>
      <c r="AJ165" s="172" t="s">
        <v>50</v>
      </c>
      <c r="AK165" s="35">
        <f>VLOOKUP($AJ165,Sheet1!$A$2:$B$95,2,FALSE)</f>
        <v>50000</v>
      </c>
    </row>
    <row r="166" spans="1:37">
      <c r="A166" s="157">
        <v>149</v>
      </c>
      <c r="B166" s="181">
        <v>165</v>
      </c>
      <c r="C166" s="177" t="s">
        <v>259</v>
      </c>
      <c r="D166" s="18" t="s">
        <v>261</v>
      </c>
      <c r="E166" s="44" t="s">
        <v>237</v>
      </c>
      <c r="F166" s="126" t="s">
        <v>36</v>
      </c>
      <c r="G166" s="19" t="s">
        <v>165</v>
      </c>
      <c r="H166" s="141"/>
      <c r="I166" s="20">
        <f t="shared" si="2"/>
        <v>1730250</v>
      </c>
      <c r="J166" s="21" t="s">
        <v>68</v>
      </c>
      <c r="K166" s="22">
        <f>VLOOKUP($J166,Sheet1!$A$2:$B$95,2,FALSE)</f>
        <v>233200</v>
      </c>
      <c r="L166" s="23" t="s">
        <v>38</v>
      </c>
      <c r="M166" s="22">
        <f>VLOOKUP($L166,Sheet1!$A$2:$B$95,2,FALSE)</f>
        <v>354750</v>
      </c>
      <c r="N166" s="24" t="s">
        <v>128</v>
      </c>
      <c r="O166" s="25">
        <f>VLOOKUP($N166,Sheet1!$A$2:$B$95,2,FALSE)</f>
        <v>46200</v>
      </c>
      <c r="P166" s="24" t="s">
        <v>136</v>
      </c>
      <c r="Q166" s="25">
        <f>VLOOKUP($P166,Sheet1!$A$2:$B$95,2,FALSE)</f>
        <v>148500</v>
      </c>
      <c r="R166" s="26" t="s">
        <v>148</v>
      </c>
      <c r="S166" s="27">
        <f>VLOOKUP($R166,Sheet1!$A$2:$B$95,2,FALSE)</f>
        <v>40700</v>
      </c>
      <c r="T166" s="26" t="s">
        <v>56</v>
      </c>
      <c r="U166" s="27">
        <f>VLOOKUP($T166,Sheet1!$A$2:$B$95,2,FALSE)</f>
        <v>40700</v>
      </c>
      <c r="V166" s="26" t="s">
        <v>43</v>
      </c>
      <c r="W166" s="27">
        <f>VLOOKUP($V166,Sheet1!$A$2:$B$95,2,FALSE)</f>
        <v>78100</v>
      </c>
      <c r="X166" s="28" t="s">
        <v>85</v>
      </c>
      <c r="Y166" s="29">
        <f>VLOOKUP($X166,Sheet1!$A$2:$B$95,2,FALSE)</f>
        <v>105600</v>
      </c>
      <c r="Z166" s="30" t="s">
        <v>71</v>
      </c>
      <c r="AA166" s="29">
        <f>VLOOKUP($Z166,Sheet1!$A$2:$B$95,2,FALSE)</f>
        <v>0</v>
      </c>
      <c r="AB166" s="30" t="s">
        <v>108</v>
      </c>
      <c r="AC166" s="29">
        <f>VLOOKUP($AB166,Sheet1!$A$2:$B$95,2,FALSE)</f>
        <v>484000</v>
      </c>
      <c r="AD166" s="31" t="s">
        <v>48</v>
      </c>
      <c r="AE166" s="32">
        <f>VLOOKUP($AD166,Sheet1!$A$2:$B$95,2,FALSE)</f>
        <v>148500</v>
      </c>
      <c r="AF166" s="33" t="s">
        <v>133</v>
      </c>
      <c r="AG166" s="32">
        <f>VLOOKUP($AF166,Sheet1!$A$2:$B$95,2,FALSE)</f>
        <v>0</v>
      </c>
      <c r="AH166" s="34" t="s">
        <v>58</v>
      </c>
      <c r="AI166" s="35">
        <f>VLOOKUP($AH166,Sheet1!$A$2:$B$95,2,FALSE)</f>
        <v>0</v>
      </c>
      <c r="AJ166" s="172" t="s">
        <v>50</v>
      </c>
      <c r="AK166" s="35">
        <f>VLOOKUP($AJ166,Sheet1!$A$2:$B$95,2,FALSE)</f>
        <v>50000</v>
      </c>
    </row>
    <row r="167" spans="1:37">
      <c r="A167" s="157">
        <v>185</v>
      </c>
      <c r="B167" s="181">
        <v>166</v>
      </c>
      <c r="C167" s="177" t="s">
        <v>420</v>
      </c>
      <c r="D167" s="18" t="s">
        <v>414</v>
      </c>
      <c r="E167" s="44" t="s">
        <v>421</v>
      </c>
      <c r="F167" s="19" t="s">
        <v>164</v>
      </c>
      <c r="G167" s="19" t="s">
        <v>165</v>
      </c>
      <c r="H167" s="141"/>
      <c r="I167" s="20">
        <f t="shared" si="2"/>
        <v>1728238</v>
      </c>
      <c r="J167" s="21" t="s">
        <v>92</v>
      </c>
      <c r="K167" s="22">
        <f>VLOOKUP($J167,Sheet1!$A$2:$B$95,2,FALSE)</f>
        <v>0</v>
      </c>
      <c r="L167" s="23" t="s">
        <v>53</v>
      </c>
      <c r="M167" s="22">
        <f>VLOOKUP($L167,Sheet1!$A$2:$B$95,2,FALSE)</f>
        <v>233200</v>
      </c>
      <c r="N167" s="24" t="s">
        <v>101</v>
      </c>
      <c r="O167" s="25">
        <f>VLOOKUP($N167,Sheet1!$A$2:$B$95,2,FALSE)</f>
        <v>396000</v>
      </c>
      <c r="P167" s="24" t="s">
        <v>132</v>
      </c>
      <c r="Q167" s="25">
        <f>VLOOKUP($P167,Sheet1!$A$2:$B$95,2,FALSE)</f>
        <v>78100</v>
      </c>
      <c r="R167" s="26" t="s">
        <v>150</v>
      </c>
      <c r="S167" s="27">
        <f>VLOOKUP($R167,Sheet1!$A$2:$B$95,2,FALSE)</f>
        <v>52938</v>
      </c>
      <c r="T167" s="26" t="s">
        <v>55</v>
      </c>
      <c r="U167" s="27">
        <f>VLOOKUP($T167,Sheet1!$A$2:$B$95,2,FALSE)</f>
        <v>105600</v>
      </c>
      <c r="V167" s="26" t="s">
        <v>43</v>
      </c>
      <c r="W167" s="27">
        <f>VLOOKUP($V167,Sheet1!$A$2:$B$95,2,FALSE)</f>
        <v>78100</v>
      </c>
      <c r="X167" s="28" t="s">
        <v>85</v>
      </c>
      <c r="Y167" s="29">
        <f>VLOOKUP($X167,Sheet1!$A$2:$B$95,2,FALSE)</f>
        <v>105600</v>
      </c>
      <c r="Z167" s="30" t="s">
        <v>108</v>
      </c>
      <c r="AA167" s="29">
        <f>VLOOKUP($Z167,Sheet1!$A$2:$B$95,2,FALSE)</f>
        <v>484000</v>
      </c>
      <c r="AB167" s="30" t="s">
        <v>72</v>
      </c>
      <c r="AC167" s="29">
        <f>VLOOKUP($AB167,Sheet1!$A$2:$B$95,2,FALSE)</f>
        <v>46200</v>
      </c>
      <c r="AD167" s="31" t="s">
        <v>47</v>
      </c>
      <c r="AE167" s="32">
        <f>VLOOKUP($AD167,Sheet1!$A$2:$B$95,2,FALSE)</f>
        <v>0</v>
      </c>
      <c r="AF167" s="33" t="s">
        <v>48</v>
      </c>
      <c r="AG167" s="32">
        <f>VLOOKUP($AF167,Sheet1!$A$2:$B$95,2,FALSE)</f>
        <v>148500</v>
      </c>
      <c r="AH167" s="34" t="s">
        <v>49</v>
      </c>
      <c r="AI167" s="35">
        <f>VLOOKUP($AH167,Sheet1!$A$2:$B$95,2,FALSE)</f>
        <v>0</v>
      </c>
      <c r="AJ167" s="172" t="s">
        <v>58</v>
      </c>
      <c r="AK167" s="35">
        <f>VLOOKUP($AJ167,Sheet1!$A$2:$B$95,2,FALSE)</f>
        <v>0</v>
      </c>
    </row>
    <row r="168" spans="1:37">
      <c r="A168" s="157">
        <v>95</v>
      </c>
      <c r="B168" s="181">
        <v>167</v>
      </c>
      <c r="C168" s="177" t="s">
        <v>459</v>
      </c>
      <c r="D168" s="18" t="s">
        <v>456</v>
      </c>
      <c r="E168" s="44" t="s">
        <v>458</v>
      </c>
      <c r="F168" s="19" t="s">
        <v>164</v>
      </c>
      <c r="G168" s="19" t="s">
        <v>165</v>
      </c>
      <c r="H168" s="141"/>
      <c r="I168" s="20">
        <f t="shared" si="2"/>
        <v>1727950</v>
      </c>
      <c r="J168" s="21" t="s">
        <v>75</v>
      </c>
      <c r="K168" s="22">
        <f>VLOOKUP($J168,Sheet1!$A$2:$B$95,2,FALSE)</f>
        <v>233200</v>
      </c>
      <c r="L168" s="23" t="s">
        <v>38</v>
      </c>
      <c r="M168" s="22">
        <f>VLOOKUP($L168,Sheet1!$A$2:$B$95,2,FALSE)</f>
        <v>354750</v>
      </c>
      <c r="N168" s="24" t="s">
        <v>118</v>
      </c>
      <c r="O168" s="25">
        <f>VLOOKUP($N168,Sheet1!$A$2:$B$95,2,FALSE)</f>
        <v>0</v>
      </c>
      <c r="P168" s="24" t="s">
        <v>54</v>
      </c>
      <c r="Q168" s="25">
        <f>VLOOKUP($P168,Sheet1!$A$2:$B$95,2,FALSE)</f>
        <v>0</v>
      </c>
      <c r="R168" s="26" t="s">
        <v>41</v>
      </c>
      <c r="S168" s="27">
        <f>VLOOKUP($R168,Sheet1!$A$2:$B$95,2,FALSE)</f>
        <v>68200</v>
      </c>
      <c r="T168" s="26" t="s">
        <v>55</v>
      </c>
      <c r="U168" s="27">
        <f>VLOOKUP($T168,Sheet1!$A$2:$B$95,2,FALSE)</f>
        <v>105600</v>
      </c>
      <c r="V168" s="26" t="s">
        <v>43</v>
      </c>
      <c r="W168" s="27">
        <f>VLOOKUP($V168,Sheet1!$A$2:$B$95,2,FALSE)</f>
        <v>78100</v>
      </c>
      <c r="X168" s="28" t="s">
        <v>85</v>
      </c>
      <c r="Y168" s="29">
        <f>VLOOKUP($X168,Sheet1!$A$2:$B$95,2,FALSE)</f>
        <v>105600</v>
      </c>
      <c r="Z168" s="30" t="s">
        <v>108</v>
      </c>
      <c r="AA168" s="29">
        <f>VLOOKUP($Z168,Sheet1!$A$2:$B$95,2,FALSE)</f>
        <v>484000</v>
      </c>
      <c r="AB168" s="30" t="s">
        <v>106</v>
      </c>
      <c r="AC168" s="29">
        <f>VLOOKUP($AB168,Sheet1!$A$2:$B$95,2,FALSE)</f>
        <v>148500</v>
      </c>
      <c r="AD168" s="31" t="s">
        <v>47</v>
      </c>
      <c r="AE168" s="32">
        <f>VLOOKUP($AD168,Sheet1!$A$2:$B$95,2,FALSE)</f>
        <v>0</v>
      </c>
      <c r="AF168" s="33" t="s">
        <v>143</v>
      </c>
      <c r="AG168" s="32">
        <f>VLOOKUP($AF168,Sheet1!$A$2:$B$95,2,FALSE)</f>
        <v>0</v>
      </c>
      <c r="AH168" s="34" t="s">
        <v>153</v>
      </c>
      <c r="AI168" s="35">
        <f>VLOOKUP($AH168,Sheet1!$A$2:$B$95,2,FALSE)</f>
        <v>100000</v>
      </c>
      <c r="AJ168" s="172" t="s">
        <v>50</v>
      </c>
      <c r="AK168" s="35">
        <f>VLOOKUP($AJ168,Sheet1!$A$2:$B$95,2,FALSE)</f>
        <v>50000</v>
      </c>
    </row>
    <row r="169" spans="1:37">
      <c r="A169" s="157">
        <v>117</v>
      </c>
      <c r="B169" s="181">
        <v>168</v>
      </c>
      <c r="C169" s="177" t="s">
        <v>1053</v>
      </c>
      <c r="D169" s="18" t="s">
        <v>1050</v>
      </c>
      <c r="E169" s="44" t="s">
        <v>1052</v>
      </c>
      <c r="F169" s="45" t="s">
        <v>164</v>
      </c>
      <c r="G169" s="45" t="s">
        <v>165</v>
      </c>
      <c r="H169" s="144"/>
      <c r="I169" s="20">
        <f t="shared" si="2"/>
        <v>1727950</v>
      </c>
      <c r="J169" s="21" t="s">
        <v>53</v>
      </c>
      <c r="K169" s="22">
        <f>VLOOKUP($J169,Sheet1!$A$2:$B$95,2,FALSE)</f>
        <v>233200</v>
      </c>
      <c r="L169" s="23" t="s">
        <v>38</v>
      </c>
      <c r="M169" s="22">
        <f>VLOOKUP($L169,Sheet1!$A$2:$B$95,2,FALSE)</f>
        <v>354750</v>
      </c>
      <c r="N169" s="24" t="s">
        <v>118</v>
      </c>
      <c r="O169" s="25">
        <f>VLOOKUP($N169,Sheet1!$A$2:$B$95,2,FALSE)</f>
        <v>0</v>
      </c>
      <c r="P169" s="24" t="s">
        <v>134</v>
      </c>
      <c r="Q169" s="25">
        <f>VLOOKUP($P169,Sheet1!$A$2:$B$95,2,FALSE)</f>
        <v>148500</v>
      </c>
      <c r="R169" s="48" t="s">
        <v>180</v>
      </c>
      <c r="S169" s="27">
        <f>VLOOKUP($R169,Sheet1!$A$2:$B$95,2,FALSE)</f>
        <v>0</v>
      </c>
      <c r="T169" s="26" t="s">
        <v>152</v>
      </c>
      <c r="U169" s="27">
        <f>VLOOKUP($T169,Sheet1!$A$2:$B$95,2,FALSE)</f>
        <v>233200</v>
      </c>
      <c r="V169" s="26" t="s">
        <v>43</v>
      </c>
      <c r="W169" s="27">
        <f>VLOOKUP($V169,Sheet1!$A$2:$B$95,2,FALSE)</f>
        <v>78100</v>
      </c>
      <c r="X169" s="37" t="s">
        <v>76</v>
      </c>
      <c r="Y169" s="29">
        <f>VLOOKUP($X169,Sheet1!$A$2:$B$95,2,FALSE)</f>
        <v>0</v>
      </c>
      <c r="Z169" s="30" t="s">
        <v>72</v>
      </c>
      <c r="AA169" s="29">
        <f>VLOOKUP($Z169,Sheet1!$A$2:$B$95,2,FALSE)</f>
        <v>46200</v>
      </c>
      <c r="AB169" s="28" t="s">
        <v>108</v>
      </c>
      <c r="AC169" s="29">
        <f>VLOOKUP($AB169,Sheet1!$A$2:$B$95,2,FALSE)</f>
        <v>484000</v>
      </c>
      <c r="AD169" s="31" t="s">
        <v>47</v>
      </c>
      <c r="AE169" s="32">
        <f>VLOOKUP($AD169,Sheet1!$A$2:$B$95,2,FALSE)</f>
        <v>0</v>
      </c>
      <c r="AF169" s="39" t="s">
        <v>133</v>
      </c>
      <c r="AG169" s="32">
        <f>VLOOKUP($AF169,Sheet1!$A$2:$B$95,2,FALSE)</f>
        <v>0</v>
      </c>
      <c r="AH169" s="34" t="s">
        <v>153</v>
      </c>
      <c r="AI169" s="35">
        <f>VLOOKUP($AH169,Sheet1!$A$2:$B$95,2,FALSE)</f>
        <v>100000</v>
      </c>
      <c r="AJ169" s="172" t="s">
        <v>50</v>
      </c>
      <c r="AK169" s="35">
        <f>VLOOKUP($AJ169,Sheet1!$A$2:$B$95,2,FALSE)</f>
        <v>50000</v>
      </c>
    </row>
    <row r="170" spans="1:37">
      <c r="A170" s="157">
        <v>412</v>
      </c>
      <c r="B170" s="181">
        <v>169</v>
      </c>
      <c r="C170" s="177" t="s">
        <v>489</v>
      </c>
      <c r="D170" s="18" t="s">
        <v>488</v>
      </c>
      <c r="E170" s="44" t="s">
        <v>495</v>
      </c>
      <c r="F170" s="126" t="s">
        <v>36</v>
      </c>
      <c r="G170" s="19" t="s">
        <v>165</v>
      </c>
      <c r="H170" s="141">
        <v>480</v>
      </c>
      <c r="I170" s="20">
        <f t="shared" si="2"/>
        <v>1723788</v>
      </c>
      <c r="J170" s="21" t="s">
        <v>38</v>
      </c>
      <c r="K170" s="22">
        <f>VLOOKUP($J170,Sheet1!$A$2:$B$95,2,FALSE)</f>
        <v>354750</v>
      </c>
      <c r="L170" s="23" t="s">
        <v>53</v>
      </c>
      <c r="M170" s="22">
        <f>VLOOKUP($L170,Sheet1!$A$2:$B$95,2,FALSE)</f>
        <v>233200</v>
      </c>
      <c r="N170" s="24" t="s">
        <v>136</v>
      </c>
      <c r="O170" s="25">
        <f>VLOOKUP($N170,Sheet1!$A$2:$B$95,2,FALSE)</f>
        <v>148500</v>
      </c>
      <c r="P170" s="24" t="s">
        <v>122</v>
      </c>
      <c r="Q170" s="25">
        <f>VLOOKUP($P170,Sheet1!$A$2:$B$95,2,FALSE)</f>
        <v>484000</v>
      </c>
      <c r="R170" s="26" t="s">
        <v>180</v>
      </c>
      <c r="S170" s="27">
        <f>VLOOKUP($R170,Sheet1!$A$2:$B$95,2,FALSE)</f>
        <v>0</v>
      </c>
      <c r="T170" s="26" t="s">
        <v>41</v>
      </c>
      <c r="U170" s="27">
        <f>VLOOKUP($T170,Sheet1!$A$2:$B$95,2,FALSE)</f>
        <v>68200</v>
      </c>
      <c r="V170" s="26" t="s">
        <v>43</v>
      </c>
      <c r="W170" s="27">
        <f>VLOOKUP($V170,Sheet1!$A$2:$B$95,2,FALSE)</f>
        <v>78100</v>
      </c>
      <c r="X170" s="28" t="s">
        <v>85</v>
      </c>
      <c r="Y170" s="29">
        <f>VLOOKUP($X170,Sheet1!$A$2:$B$95,2,FALSE)</f>
        <v>105600</v>
      </c>
      <c r="Z170" s="30" t="s">
        <v>44</v>
      </c>
      <c r="AA170" s="29">
        <f>VLOOKUP($Z170,Sheet1!$A$2:$B$95,2,FALSE)</f>
        <v>52938</v>
      </c>
      <c r="AB170" s="30" t="s">
        <v>76</v>
      </c>
      <c r="AC170" s="29">
        <f>VLOOKUP($AB170,Sheet1!$A$2:$B$95,2,FALSE)</f>
        <v>0</v>
      </c>
      <c r="AD170" s="31" t="s">
        <v>47</v>
      </c>
      <c r="AE170" s="32">
        <f>VLOOKUP($AD170,Sheet1!$A$2:$B$95,2,FALSE)</f>
        <v>0</v>
      </c>
      <c r="AF170" s="33" t="s">
        <v>48</v>
      </c>
      <c r="AG170" s="32">
        <f>VLOOKUP($AF170,Sheet1!$A$2:$B$95,2,FALSE)</f>
        <v>148500</v>
      </c>
      <c r="AH170" s="34" t="s">
        <v>49</v>
      </c>
      <c r="AI170" s="35">
        <f>VLOOKUP($AH170,Sheet1!$A$2:$B$95,2,FALSE)</f>
        <v>0</v>
      </c>
      <c r="AJ170" s="172" t="s">
        <v>50</v>
      </c>
      <c r="AK170" s="35">
        <f>VLOOKUP($AJ170,Sheet1!$A$2:$B$95,2,FALSE)</f>
        <v>50000</v>
      </c>
    </row>
    <row r="171" spans="1:37">
      <c r="A171" s="157">
        <v>42</v>
      </c>
      <c r="B171" s="181">
        <v>170</v>
      </c>
      <c r="C171" s="177" t="s">
        <v>634</v>
      </c>
      <c r="D171" s="18" t="s">
        <v>633</v>
      </c>
      <c r="E171" s="44" t="s">
        <v>635</v>
      </c>
      <c r="F171" s="19" t="s">
        <v>164</v>
      </c>
      <c r="G171" s="19" t="s">
        <v>165</v>
      </c>
      <c r="H171" s="141"/>
      <c r="I171" s="20">
        <f t="shared" si="2"/>
        <v>1722078</v>
      </c>
      <c r="J171" s="21" t="s">
        <v>53</v>
      </c>
      <c r="K171" s="22">
        <f>VLOOKUP($J171,Sheet1!$A$2:$B$95,2,FALSE)</f>
        <v>233200</v>
      </c>
      <c r="L171" s="23" t="s">
        <v>92</v>
      </c>
      <c r="M171" s="22">
        <f>VLOOKUP($L171,Sheet1!$A$2:$B$95,2,FALSE)</f>
        <v>0</v>
      </c>
      <c r="N171" s="24" t="s">
        <v>130</v>
      </c>
      <c r="O171" s="25">
        <f>VLOOKUP($N171,Sheet1!$A$2:$B$95,2,FALSE)</f>
        <v>748000</v>
      </c>
      <c r="P171" s="24" t="s">
        <v>115</v>
      </c>
      <c r="Q171" s="25">
        <f>VLOOKUP($P171,Sheet1!$A$2:$B$95,2,FALSE)</f>
        <v>30140</v>
      </c>
      <c r="R171" s="26" t="s">
        <v>150</v>
      </c>
      <c r="S171" s="27">
        <f>VLOOKUP($R171,Sheet1!$A$2:$B$95,2,FALSE)</f>
        <v>52938</v>
      </c>
      <c r="T171" s="26" t="s">
        <v>41</v>
      </c>
      <c r="U171" s="27">
        <f>VLOOKUP($T171,Sheet1!$A$2:$B$95,2,FALSE)</f>
        <v>68200</v>
      </c>
      <c r="V171" s="26" t="s">
        <v>55</v>
      </c>
      <c r="W171" s="27">
        <f>VLOOKUP($V171,Sheet1!$A$2:$B$95,2,FALSE)</f>
        <v>105600</v>
      </c>
      <c r="X171" s="28" t="s">
        <v>108</v>
      </c>
      <c r="Y171" s="29">
        <f>VLOOKUP($X171,Sheet1!$A$2:$B$95,2,FALSE)</f>
        <v>484000</v>
      </c>
      <c r="Z171" s="30" t="s">
        <v>96</v>
      </c>
      <c r="AA171" s="29">
        <f>VLOOKUP($Z171,Sheet1!$A$2:$B$95,2,FALSE)</f>
        <v>0</v>
      </c>
      <c r="AB171" s="30" t="s">
        <v>69</v>
      </c>
      <c r="AC171" s="29">
        <f>VLOOKUP($AB171,Sheet1!$A$2:$B$95,2,FALSE)</f>
        <v>0</v>
      </c>
      <c r="AD171" s="31" t="s">
        <v>47</v>
      </c>
      <c r="AE171" s="32">
        <f>VLOOKUP($AD171,Sheet1!$A$2:$B$95,2,FALSE)</f>
        <v>0</v>
      </c>
      <c r="AF171" s="33" t="s">
        <v>133</v>
      </c>
      <c r="AG171" s="32">
        <f>VLOOKUP($AF171,Sheet1!$A$2:$B$95,2,FALSE)</f>
        <v>0</v>
      </c>
      <c r="AH171" s="34" t="s">
        <v>49</v>
      </c>
      <c r="AI171" s="35">
        <f>VLOOKUP($AH171,Sheet1!$A$2:$B$95,2,FALSE)</f>
        <v>0</v>
      </c>
      <c r="AJ171" s="172" t="s">
        <v>58</v>
      </c>
      <c r="AK171" s="35">
        <f>VLOOKUP($AJ171,Sheet1!$A$2:$B$95,2,FALSE)</f>
        <v>0</v>
      </c>
    </row>
    <row r="172" spans="1:37">
      <c r="A172" s="157">
        <v>301</v>
      </c>
      <c r="B172" s="181">
        <v>171</v>
      </c>
      <c r="C172" s="177" t="s">
        <v>1036</v>
      </c>
      <c r="D172" s="18" t="s">
        <v>1033</v>
      </c>
      <c r="E172" s="44" t="s">
        <v>1037</v>
      </c>
      <c r="F172" s="45" t="s">
        <v>164</v>
      </c>
      <c r="G172" s="45" t="s">
        <v>165</v>
      </c>
      <c r="H172" s="144"/>
      <c r="I172" s="20">
        <f t="shared" si="2"/>
        <v>1718150</v>
      </c>
      <c r="J172" s="21" t="s">
        <v>92</v>
      </c>
      <c r="K172" s="22">
        <f>VLOOKUP($J172,Sheet1!$A$2:$B$95,2,FALSE)</f>
        <v>0</v>
      </c>
      <c r="L172" s="23" t="s">
        <v>38</v>
      </c>
      <c r="M172" s="22">
        <f>VLOOKUP($L172,Sheet1!$A$2:$B$95,2,FALSE)</f>
        <v>354750</v>
      </c>
      <c r="N172" s="24" t="s">
        <v>136</v>
      </c>
      <c r="O172" s="25">
        <f>VLOOKUP($N172,Sheet1!$A$2:$B$95,2,FALSE)</f>
        <v>148500</v>
      </c>
      <c r="P172" s="24" t="s">
        <v>124</v>
      </c>
      <c r="Q172" s="25">
        <f>VLOOKUP($P172,Sheet1!$A$2:$B$95,2,FALSE)</f>
        <v>308000</v>
      </c>
      <c r="R172" s="48" t="s">
        <v>158</v>
      </c>
      <c r="S172" s="27">
        <f>VLOOKUP($R172,Sheet1!$A$2:$B$95,2,FALSE)</f>
        <v>78100</v>
      </c>
      <c r="T172" s="26" t="s">
        <v>41</v>
      </c>
      <c r="U172" s="27">
        <f>VLOOKUP($T172,Sheet1!$A$2:$B$95,2,FALSE)</f>
        <v>68200</v>
      </c>
      <c r="V172" s="26" t="s">
        <v>43</v>
      </c>
      <c r="W172" s="27">
        <f>VLOOKUP($V172,Sheet1!$A$2:$B$95,2,FALSE)</f>
        <v>78100</v>
      </c>
      <c r="X172" s="37" t="s">
        <v>119</v>
      </c>
      <c r="Y172" s="29">
        <f>VLOOKUP($X172,Sheet1!$A$2:$B$95,2,FALSE)</f>
        <v>0</v>
      </c>
      <c r="Z172" s="30" t="s">
        <v>108</v>
      </c>
      <c r="AA172" s="29">
        <f>VLOOKUP($Z172,Sheet1!$A$2:$B$95,2,FALSE)</f>
        <v>484000</v>
      </c>
      <c r="AB172" s="28" t="s">
        <v>45</v>
      </c>
      <c r="AC172" s="29">
        <f>VLOOKUP($AB172,Sheet1!$A$2:$B$95,2,FALSE)</f>
        <v>0</v>
      </c>
      <c r="AD172" s="31" t="s">
        <v>48</v>
      </c>
      <c r="AE172" s="32">
        <f>VLOOKUP($AD172,Sheet1!$A$2:$B$95,2,FALSE)</f>
        <v>148500</v>
      </c>
      <c r="AF172" s="39" t="s">
        <v>133</v>
      </c>
      <c r="AG172" s="32">
        <f>VLOOKUP($AF172,Sheet1!$A$2:$B$95,2,FALSE)</f>
        <v>0</v>
      </c>
      <c r="AH172" s="34" t="s">
        <v>58</v>
      </c>
      <c r="AI172" s="35">
        <f>VLOOKUP($AH172,Sheet1!$A$2:$B$95,2,FALSE)</f>
        <v>0</v>
      </c>
      <c r="AJ172" s="172" t="s">
        <v>50</v>
      </c>
      <c r="AK172" s="35">
        <f>VLOOKUP($AJ172,Sheet1!$A$2:$B$95,2,FALSE)</f>
        <v>50000</v>
      </c>
    </row>
    <row r="173" spans="1:37">
      <c r="A173" s="157">
        <v>285</v>
      </c>
      <c r="B173" s="181">
        <v>172</v>
      </c>
      <c r="C173" s="177" t="s">
        <v>219</v>
      </c>
      <c r="D173" s="18" t="s">
        <v>218</v>
      </c>
      <c r="E173" s="44" t="s">
        <v>220</v>
      </c>
      <c r="F173" s="126" t="s">
        <v>36</v>
      </c>
      <c r="G173" s="19" t="s">
        <v>165</v>
      </c>
      <c r="H173" s="141">
        <v>80</v>
      </c>
      <c r="I173" s="20">
        <f t="shared" si="2"/>
        <v>1715850</v>
      </c>
      <c r="J173" s="21" t="s">
        <v>53</v>
      </c>
      <c r="K173" s="22">
        <f>VLOOKUP($J173,Sheet1!$A$2:$B$95,2,FALSE)</f>
        <v>233200</v>
      </c>
      <c r="L173" s="23" t="s">
        <v>38</v>
      </c>
      <c r="M173" s="22">
        <f>VLOOKUP($L173,Sheet1!$A$2:$B$95,2,FALSE)</f>
        <v>354750</v>
      </c>
      <c r="N173" s="24" t="s">
        <v>132</v>
      </c>
      <c r="O173" s="25">
        <f>VLOOKUP($N173,Sheet1!$A$2:$B$95,2,FALSE)</f>
        <v>78100</v>
      </c>
      <c r="P173" s="24" t="s">
        <v>122</v>
      </c>
      <c r="Q173" s="25">
        <f>VLOOKUP($P173,Sheet1!$A$2:$B$95,2,FALSE)</f>
        <v>484000</v>
      </c>
      <c r="R173" s="26" t="s">
        <v>148</v>
      </c>
      <c r="S173" s="27">
        <f>VLOOKUP($R173,Sheet1!$A$2:$B$95,2,FALSE)</f>
        <v>40700</v>
      </c>
      <c r="T173" s="26" t="s">
        <v>161</v>
      </c>
      <c r="U173" s="27">
        <f>VLOOKUP($T173,Sheet1!$A$2:$B$95,2,FALSE)</f>
        <v>0</v>
      </c>
      <c r="V173" s="26" t="s">
        <v>43</v>
      </c>
      <c r="W173" s="27">
        <f>VLOOKUP($V173,Sheet1!$A$2:$B$95,2,FALSE)</f>
        <v>78100</v>
      </c>
      <c r="X173" s="28" t="s">
        <v>106</v>
      </c>
      <c r="Y173" s="29">
        <f>VLOOKUP($X173,Sheet1!$A$2:$B$95,2,FALSE)</f>
        <v>148500</v>
      </c>
      <c r="Z173" s="30" t="s">
        <v>96</v>
      </c>
      <c r="AA173" s="29">
        <f>VLOOKUP($Z173,Sheet1!$A$2:$B$95,2,FALSE)</f>
        <v>0</v>
      </c>
      <c r="AB173" s="30" t="s">
        <v>57</v>
      </c>
      <c r="AC173" s="29">
        <f>VLOOKUP($AB173,Sheet1!$A$2:$B$95,2,FALSE)</f>
        <v>0</v>
      </c>
      <c r="AD173" s="31" t="s">
        <v>47</v>
      </c>
      <c r="AE173" s="32">
        <f>VLOOKUP($AD173,Sheet1!$A$2:$B$95,2,FALSE)</f>
        <v>0</v>
      </c>
      <c r="AF173" s="33" t="s">
        <v>48</v>
      </c>
      <c r="AG173" s="32">
        <f>VLOOKUP($AF173,Sheet1!$A$2:$B$95,2,FALSE)</f>
        <v>148500</v>
      </c>
      <c r="AH173" s="34" t="s">
        <v>153</v>
      </c>
      <c r="AI173" s="35">
        <f>VLOOKUP($AH173,Sheet1!$A$2:$B$95,2,FALSE)</f>
        <v>100000</v>
      </c>
      <c r="AJ173" s="172" t="s">
        <v>50</v>
      </c>
      <c r="AK173" s="35">
        <f>VLOOKUP($AJ173,Sheet1!$A$2:$B$95,2,FALSE)</f>
        <v>50000</v>
      </c>
    </row>
    <row r="174" spans="1:37">
      <c r="A174" s="157">
        <v>114</v>
      </c>
      <c r="B174" s="181">
        <v>173</v>
      </c>
      <c r="C174" s="177" t="s">
        <v>810</v>
      </c>
      <c r="D174" s="18" t="s">
        <v>809</v>
      </c>
      <c r="E174" s="44" t="s">
        <v>811</v>
      </c>
      <c r="F174" s="19" t="s">
        <v>164</v>
      </c>
      <c r="G174" s="19" t="s">
        <v>165</v>
      </c>
      <c r="H174" s="141"/>
      <c r="I174" s="20">
        <f t="shared" si="2"/>
        <v>1712788</v>
      </c>
      <c r="J174" s="21" t="s">
        <v>53</v>
      </c>
      <c r="K174" s="22">
        <f>VLOOKUP($J174,Sheet1!$A$2:$B$95,2,FALSE)</f>
        <v>233200</v>
      </c>
      <c r="L174" s="23" t="s">
        <v>38</v>
      </c>
      <c r="M174" s="22">
        <f>VLOOKUP($L174,Sheet1!$A$2:$B$95,2,FALSE)</f>
        <v>354750</v>
      </c>
      <c r="N174" s="24" t="s">
        <v>40</v>
      </c>
      <c r="O174" s="25">
        <f>VLOOKUP($N174,Sheet1!$A$2:$B$95,2,FALSE)</f>
        <v>52938</v>
      </c>
      <c r="P174" s="24" t="s">
        <v>132</v>
      </c>
      <c r="Q174" s="25">
        <f>VLOOKUP($P174,Sheet1!$A$2:$B$95,2,FALSE)</f>
        <v>78100</v>
      </c>
      <c r="R174" s="26" t="s">
        <v>156</v>
      </c>
      <c r="S174" s="27">
        <f>VLOOKUP($R174,Sheet1!$A$2:$B$95,2,FALSE)</f>
        <v>0</v>
      </c>
      <c r="T174" s="26" t="s">
        <v>152</v>
      </c>
      <c r="U174" s="27">
        <f>VLOOKUP($T174,Sheet1!$A$2:$B$95,2,FALSE)</f>
        <v>233200</v>
      </c>
      <c r="V174" s="26" t="s">
        <v>43</v>
      </c>
      <c r="W174" s="27">
        <f>VLOOKUP($V174,Sheet1!$A$2:$B$95,2,FALSE)</f>
        <v>78100</v>
      </c>
      <c r="X174" s="28" t="s">
        <v>119</v>
      </c>
      <c r="Y174" s="29">
        <f>VLOOKUP($X174,Sheet1!$A$2:$B$95,2,FALSE)</f>
        <v>0</v>
      </c>
      <c r="Z174" s="30" t="s">
        <v>108</v>
      </c>
      <c r="AA174" s="29">
        <f>VLOOKUP($Z174,Sheet1!$A$2:$B$95,2,FALSE)</f>
        <v>484000</v>
      </c>
      <c r="AB174" s="30" t="s">
        <v>76</v>
      </c>
      <c r="AC174" s="29">
        <f>VLOOKUP($AB174,Sheet1!$A$2:$B$95,2,FALSE)</f>
        <v>0</v>
      </c>
      <c r="AD174" s="31" t="s">
        <v>47</v>
      </c>
      <c r="AE174" s="32">
        <f>VLOOKUP($AD174,Sheet1!$A$2:$B$95,2,FALSE)</f>
        <v>0</v>
      </c>
      <c r="AF174" s="33" t="s">
        <v>48</v>
      </c>
      <c r="AG174" s="32">
        <f>VLOOKUP($AF174,Sheet1!$A$2:$B$95,2,FALSE)</f>
        <v>148500</v>
      </c>
      <c r="AH174" s="34" t="s">
        <v>49</v>
      </c>
      <c r="AI174" s="35">
        <f>VLOOKUP($AH174,Sheet1!$A$2:$B$95,2,FALSE)</f>
        <v>0</v>
      </c>
      <c r="AJ174" s="172" t="s">
        <v>50</v>
      </c>
      <c r="AK174" s="35">
        <f>VLOOKUP($AJ174,Sheet1!$A$2:$B$95,2,FALSE)</f>
        <v>50000</v>
      </c>
    </row>
    <row r="175" spans="1:37">
      <c r="A175" s="157">
        <v>347</v>
      </c>
      <c r="B175" s="181">
        <v>174</v>
      </c>
      <c r="C175" s="177" t="s">
        <v>294</v>
      </c>
      <c r="D175" s="18" t="s">
        <v>289</v>
      </c>
      <c r="E175" s="44" t="s">
        <v>295</v>
      </c>
      <c r="F175" s="126" t="s">
        <v>36</v>
      </c>
      <c r="G175" s="19" t="s">
        <v>165</v>
      </c>
      <c r="H175" s="141"/>
      <c r="I175" s="20">
        <f t="shared" si="2"/>
        <v>1710588</v>
      </c>
      <c r="J175" s="21" t="s">
        <v>38</v>
      </c>
      <c r="K175" s="22">
        <f>VLOOKUP($J175,Sheet1!$A$2:$B$95,2,FALSE)</f>
        <v>354750</v>
      </c>
      <c r="L175" s="23" t="s">
        <v>75</v>
      </c>
      <c r="M175" s="22">
        <f>VLOOKUP($L175,Sheet1!$A$2:$B$95,2,FALSE)</f>
        <v>233200</v>
      </c>
      <c r="N175" s="24" t="s">
        <v>40</v>
      </c>
      <c r="O175" s="25">
        <f>VLOOKUP($N175,Sheet1!$A$2:$B$95,2,FALSE)</f>
        <v>52938</v>
      </c>
      <c r="P175" s="24" t="s">
        <v>39</v>
      </c>
      <c r="Q175" s="25">
        <f>VLOOKUP($P175,Sheet1!$A$2:$B$95,2,FALSE)</f>
        <v>78100</v>
      </c>
      <c r="R175" s="26" t="s">
        <v>152</v>
      </c>
      <c r="S175" s="27">
        <f>VLOOKUP($R175,Sheet1!$A$2:$B$95,2,FALSE)</f>
        <v>233200</v>
      </c>
      <c r="T175" s="26" t="s">
        <v>148</v>
      </c>
      <c r="U175" s="27">
        <f>VLOOKUP($T175,Sheet1!$A$2:$B$95,2,FALSE)</f>
        <v>40700</v>
      </c>
      <c r="V175" s="26" t="s">
        <v>43</v>
      </c>
      <c r="W175" s="27">
        <f>VLOOKUP($V175,Sheet1!$A$2:$B$95,2,FALSE)</f>
        <v>78100</v>
      </c>
      <c r="X175" s="28" t="s">
        <v>85</v>
      </c>
      <c r="Y175" s="29">
        <f>VLOOKUP($X175,Sheet1!$A$2:$B$95,2,FALSE)</f>
        <v>105600</v>
      </c>
      <c r="Z175" s="30" t="s">
        <v>108</v>
      </c>
      <c r="AA175" s="29">
        <f>VLOOKUP($Z175,Sheet1!$A$2:$B$95,2,FALSE)</f>
        <v>484000</v>
      </c>
      <c r="AB175" s="30" t="s">
        <v>76</v>
      </c>
      <c r="AC175" s="29">
        <f>VLOOKUP($AB175,Sheet1!$A$2:$B$95,2,FALSE)</f>
        <v>0</v>
      </c>
      <c r="AD175" s="31" t="s">
        <v>47</v>
      </c>
      <c r="AE175" s="32">
        <f>VLOOKUP($AD175,Sheet1!$A$2:$B$95,2,FALSE)</f>
        <v>0</v>
      </c>
      <c r="AF175" s="33" t="s">
        <v>133</v>
      </c>
      <c r="AG175" s="32">
        <f>VLOOKUP($AF175,Sheet1!$A$2:$B$95,2,FALSE)</f>
        <v>0</v>
      </c>
      <c r="AH175" s="34" t="s">
        <v>58</v>
      </c>
      <c r="AI175" s="35">
        <f>VLOOKUP($AH175,Sheet1!$A$2:$B$95,2,FALSE)</f>
        <v>0</v>
      </c>
      <c r="AJ175" s="172" t="s">
        <v>50</v>
      </c>
      <c r="AK175" s="35">
        <f>VLOOKUP($AJ175,Sheet1!$A$2:$B$95,2,FALSE)</f>
        <v>50000</v>
      </c>
    </row>
    <row r="176" spans="1:37">
      <c r="A176" s="157">
        <v>73</v>
      </c>
      <c r="B176" s="181">
        <v>175</v>
      </c>
      <c r="C176" s="177" t="s">
        <v>981</v>
      </c>
      <c r="D176" s="18" t="s">
        <v>982</v>
      </c>
      <c r="E176" s="44" t="s">
        <v>984</v>
      </c>
      <c r="F176" s="19" t="s">
        <v>164</v>
      </c>
      <c r="G176" s="19" t="s">
        <v>165</v>
      </c>
      <c r="H176" s="141"/>
      <c r="I176" s="20">
        <f t="shared" si="2"/>
        <v>1701000</v>
      </c>
      <c r="J176" s="21" t="s">
        <v>37</v>
      </c>
      <c r="K176" s="22">
        <f>VLOOKUP($J176,Sheet1!$A$2:$B$95,2,FALSE)</f>
        <v>0</v>
      </c>
      <c r="L176" s="23" t="s">
        <v>53</v>
      </c>
      <c r="M176" s="22">
        <f>VLOOKUP($L176,Sheet1!$A$2:$B$95,2,FALSE)</f>
        <v>233200</v>
      </c>
      <c r="N176" s="24" t="s">
        <v>101</v>
      </c>
      <c r="O176" s="25">
        <f>VLOOKUP($N176,Sheet1!$A$2:$B$95,2,FALSE)</f>
        <v>396000</v>
      </c>
      <c r="P176" s="24" t="s">
        <v>136</v>
      </c>
      <c r="Q176" s="25">
        <f>VLOOKUP($P176,Sheet1!$A$2:$B$95,2,FALSE)</f>
        <v>148500</v>
      </c>
      <c r="R176" s="26" t="s">
        <v>180</v>
      </c>
      <c r="S176" s="27">
        <f>VLOOKUP($R176,Sheet1!$A$2:$B$95,2,FALSE)</f>
        <v>0</v>
      </c>
      <c r="T176" s="26" t="s">
        <v>55</v>
      </c>
      <c r="U176" s="27">
        <f>VLOOKUP($T176,Sheet1!$A$2:$B$95,2,FALSE)</f>
        <v>105600</v>
      </c>
      <c r="V176" s="26" t="s">
        <v>43</v>
      </c>
      <c r="W176" s="27">
        <f>VLOOKUP($V176,Sheet1!$A$2:$B$95,2,FALSE)</f>
        <v>78100</v>
      </c>
      <c r="X176" s="28" t="s">
        <v>76</v>
      </c>
      <c r="Y176" s="29">
        <f>VLOOKUP($X176,Sheet1!$A$2:$B$95,2,FALSE)</f>
        <v>0</v>
      </c>
      <c r="Z176" s="28" t="s">
        <v>85</v>
      </c>
      <c r="AA176" s="29">
        <f>VLOOKUP($Z176,Sheet1!$A$2:$B$95,2,FALSE)</f>
        <v>105600</v>
      </c>
      <c r="AB176" s="37" t="s">
        <v>108</v>
      </c>
      <c r="AC176" s="29">
        <f>VLOOKUP($AB176,Sheet1!$A$2:$B$95,2,FALSE)</f>
        <v>484000</v>
      </c>
      <c r="AD176" s="33" t="s">
        <v>47</v>
      </c>
      <c r="AE176" s="32">
        <f>VLOOKUP($AD176,Sheet1!$A$2:$B$95,2,FALSE)</f>
        <v>0</v>
      </c>
      <c r="AF176" s="33" t="s">
        <v>133</v>
      </c>
      <c r="AG176" s="32">
        <f>VLOOKUP($AF176,Sheet1!$A$2:$B$95,2,FALSE)</f>
        <v>0</v>
      </c>
      <c r="AH176" s="34" t="s">
        <v>153</v>
      </c>
      <c r="AI176" s="35">
        <f>VLOOKUP($AH176,Sheet1!$A$2:$B$95,2,FALSE)</f>
        <v>100000</v>
      </c>
      <c r="AJ176" s="172" t="s">
        <v>50</v>
      </c>
      <c r="AK176" s="35">
        <f>VLOOKUP($AJ176,Sheet1!$A$2:$B$95,2,FALSE)</f>
        <v>50000</v>
      </c>
    </row>
    <row r="177" spans="1:37">
      <c r="A177" s="157">
        <v>273</v>
      </c>
      <c r="B177" s="181">
        <v>176</v>
      </c>
      <c r="C177" s="178" t="s">
        <v>914</v>
      </c>
      <c r="D177" s="18" t="s">
        <v>913</v>
      </c>
      <c r="E177" s="44" t="s">
        <v>915</v>
      </c>
      <c r="F177" s="19" t="s">
        <v>36</v>
      </c>
      <c r="G177" s="19" t="s">
        <v>1022</v>
      </c>
      <c r="H177" s="141"/>
      <c r="I177" s="20">
        <f t="shared" si="2"/>
        <v>1699450</v>
      </c>
      <c r="J177" s="21" t="s">
        <v>53</v>
      </c>
      <c r="K177" s="22">
        <f>VLOOKUP($J177,Sheet1!$A$2:$B$95,2,FALSE)</f>
        <v>233200</v>
      </c>
      <c r="L177" s="23" t="s">
        <v>38</v>
      </c>
      <c r="M177" s="22">
        <f>VLOOKUP($L177,Sheet1!$A$2:$B$95,2,FALSE)</f>
        <v>354750</v>
      </c>
      <c r="N177" s="24" t="s">
        <v>101</v>
      </c>
      <c r="O177" s="25">
        <f>VLOOKUP($N177,Sheet1!$A$2:$B$95,2,FALSE)</f>
        <v>396000</v>
      </c>
      <c r="P177" s="24" t="s">
        <v>128</v>
      </c>
      <c r="Q177" s="25">
        <f>VLOOKUP($P177,Sheet1!$A$2:$B$95,2,FALSE)</f>
        <v>46200</v>
      </c>
      <c r="R177" s="26" t="s">
        <v>55</v>
      </c>
      <c r="S177" s="27">
        <f>VLOOKUP($R177,Sheet1!$A$2:$B$95,2,FALSE)</f>
        <v>105600</v>
      </c>
      <c r="T177" s="26" t="s">
        <v>146</v>
      </c>
      <c r="U177" s="27">
        <f>VLOOKUP($T177,Sheet1!$A$2:$B$95,2,FALSE)</f>
        <v>181500</v>
      </c>
      <c r="V177" s="26" t="s">
        <v>43</v>
      </c>
      <c r="W177" s="27">
        <f>VLOOKUP($V177,Sheet1!$A$2:$B$95,2,FALSE)</f>
        <v>78100</v>
      </c>
      <c r="X177" s="30" t="s">
        <v>85</v>
      </c>
      <c r="Y177" s="29">
        <f>VLOOKUP($X177,Sheet1!$A$2:$B$95,2,FALSE)</f>
        <v>105600</v>
      </c>
      <c r="Z177" s="28" t="s">
        <v>106</v>
      </c>
      <c r="AA177" s="29">
        <f>VLOOKUP($Z177,Sheet1!$A$2:$B$95,2,FALSE)</f>
        <v>148500</v>
      </c>
      <c r="AB177" s="30" t="s">
        <v>76</v>
      </c>
      <c r="AC177" s="29">
        <f>VLOOKUP($AB177,Sheet1!$A$2:$B$95,2,FALSE)</f>
        <v>0</v>
      </c>
      <c r="AD177" s="33" t="s">
        <v>47</v>
      </c>
      <c r="AE177" s="32">
        <f>VLOOKUP($AD177,Sheet1!$A$2:$B$95,2,FALSE)</f>
        <v>0</v>
      </c>
      <c r="AF177" s="39" t="s">
        <v>133</v>
      </c>
      <c r="AG177" s="32">
        <f>VLOOKUP($AF177,Sheet1!$A$2:$B$95,2,FALSE)</f>
        <v>0</v>
      </c>
      <c r="AH177" s="34" t="s">
        <v>49</v>
      </c>
      <c r="AI177" s="35">
        <f>VLOOKUP($AH177,Sheet1!$A$2:$B$95,2,FALSE)</f>
        <v>0</v>
      </c>
      <c r="AJ177" s="172" t="s">
        <v>50</v>
      </c>
      <c r="AK177" s="35">
        <f>VLOOKUP($AJ177,Sheet1!$A$2:$B$95,2,FALSE)</f>
        <v>50000</v>
      </c>
    </row>
    <row r="178" spans="1:37">
      <c r="A178" s="157">
        <v>357</v>
      </c>
      <c r="B178" s="181">
        <v>177</v>
      </c>
      <c r="C178" s="177" t="s">
        <v>902</v>
      </c>
      <c r="D178" s="18" t="s">
        <v>907</v>
      </c>
      <c r="E178" s="44" t="s">
        <v>899</v>
      </c>
      <c r="F178" s="19" t="s">
        <v>164</v>
      </c>
      <c r="G178" s="19" t="s">
        <v>165</v>
      </c>
      <c r="H178" s="141"/>
      <c r="I178" s="20">
        <f t="shared" si="2"/>
        <v>1695050</v>
      </c>
      <c r="J178" s="21" t="s">
        <v>38</v>
      </c>
      <c r="K178" s="22">
        <f>VLOOKUP($J178,Sheet1!$A$2:$B$95,2,FALSE)</f>
        <v>354750</v>
      </c>
      <c r="L178" s="23" t="s">
        <v>75</v>
      </c>
      <c r="M178" s="22">
        <f>VLOOKUP($L178,Sheet1!$A$2:$B$95,2,FALSE)</f>
        <v>233200</v>
      </c>
      <c r="N178" s="24" t="s">
        <v>132</v>
      </c>
      <c r="O178" s="25">
        <f>VLOOKUP($N178,Sheet1!$A$2:$B$95,2,FALSE)</f>
        <v>78100</v>
      </c>
      <c r="P178" s="24" t="s">
        <v>136</v>
      </c>
      <c r="Q178" s="25">
        <f>VLOOKUP($P178,Sheet1!$A$2:$B$95,2,FALSE)</f>
        <v>148500</v>
      </c>
      <c r="R178" s="26" t="s">
        <v>146</v>
      </c>
      <c r="S178" s="27">
        <f>VLOOKUP($R178,Sheet1!$A$2:$B$95,2,FALSE)</f>
        <v>181500</v>
      </c>
      <c r="T178" s="26" t="s">
        <v>56</v>
      </c>
      <c r="U178" s="27">
        <f>VLOOKUP($T178,Sheet1!$A$2:$B$95,2,FALSE)</f>
        <v>40700</v>
      </c>
      <c r="V178" s="26" t="s">
        <v>43</v>
      </c>
      <c r="W178" s="27">
        <f>VLOOKUP($V178,Sheet1!$A$2:$B$95,2,FALSE)</f>
        <v>78100</v>
      </c>
      <c r="X178" s="28" t="s">
        <v>108</v>
      </c>
      <c r="Y178" s="29">
        <f>VLOOKUP($X178,Sheet1!$A$2:$B$95,2,FALSE)</f>
        <v>484000</v>
      </c>
      <c r="Z178" s="28" t="s">
        <v>72</v>
      </c>
      <c r="AA178" s="29">
        <f>VLOOKUP($Z178,Sheet1!$A$2:$B$95,2,FALSE)</f>
        <v>46200</v>
      </c>
      <c r="AB178" s="28" t="s">
        <v>76</v>
      </c>
      <c r="AC178" s="29">
        <f>VLOOKUP($AB178,Sheet1!$A$2:$B$95,2,FALSE)</f>
        <v>0</v>
      </c>
      <c r="AD178" s="31" t="s">
        <v>47</v>
      </c>
      <c r="AE178" s="32">
        <f>VLOOKUP($AD178,Sheet1!$A$2:$B$95,2,FALSE)</f>
        <v>0</v>
      </c>
      <c r="AF178" s="39" t="s">
        <v>133</v>
      </c>
      <c r="AG178" s="32">
        <f>VLOOKUP($AF178,Sheet1!$A$2:$B$95,2,FALSE)</f>
        <v>0</v>
      </c>
      <c r="AH178" s="38" t="s">
        <v>58</v>
      </c>
      <c r="AI178" s="35">
        <f>VLOOKUP($AH178,Sheet1!$A$2:$B$95,2,FALSE)</f>
        <v>0</v>
      </c>
      <c r="AJ178" s="172" t="s">
        <v>50</v>
      </c>
      <c r="AK178" s="35">
        <f>VLOOKUP($AJ178,Sheet1!$A$2:$B$95,2,FALSE)</f>
        <v>50000</v>
      </c>
    </row>
    <row r="179" spans="1:37">
      <c r="A179" s="157">
        <v>111</v>
      </c>
      <c r="B179" s="181">
        <v>178</v>
      </c>
      <c r="C179" s="177" t="s">
        <v>922</v>
      </c>
      <c r="D179" s="18" t="s">
        <v>860</v>
      </c>
      <c r="E179" s="44" t="s">
        <v>861</v>
      </c>
      <c r="F179" s="19" t="s">
        <v>164</v>
      </c>
      <c r="G179" s="19" t="s">
        <v>165</v>
      </c>
      <c r="H179" s="141"/>
      <c r="I179" s="20">
        <f t="shared" si="2"/>
        <v>1690650</v>
      </c>
      <c r="J179" s="21" t="s">
        <v>38</v>
      </c>
      <c r="K179" s="22">
        <f>VLOOKUP($J179,Sheet1!$A$2:$B$95,2,FALSE)</f>
        <v>354750</v>
      </c>
      <c r="L179" s="23" t="s">
        <v>53</v>
      </c>
      <c r="M179" s="22">
        <f>VLOOKUP($L179,Sheet1!$A$2:$B$95,2,FALSE)</f>
        <v>233200</v>
      </c>
      <c r="N179" s="24" t="s">
        <v>122</v>
      </c>
      <c r="O179" s="25">
        <f>VLOOKUP($N179,Sheet1!$A$2:$B$95,2,FALSE)</f>
        <v>484000</v>
      </c>
      <c r="P179" s="24" t="s">
        <v>136</v>
      </c>
      <c r="Q179" s="25">
        <f>VLOOKUP($P179,Sheet1!$A$2:$B$95,2,FALSE)</f>
        <v>148500</v>
      </c>
      <c r="R179" s="26" t="s">
        <v>152</v>
      </c>
      <c r="S179" s="27">
        <f>VLOOKUP($R179,Sheet1!$A$2:$B$95,2,FALSE)</f>
        <v>233200</v>
      </c>
      <c r="T179" s="26" t="s">
        <v>56</v>
      </c>
      <c r="U179" s="27">
        <f>VLOOKUP($T179,Sheet1!$A$2:$B$95,2,FALSE)</f>
        <v>40700</v>
      </c>
      <c r="V179" s="26" t="s">
        <v>161</v>
      </c>
      <c r="W179" s="27">
        <f>VLOOKUP($V179,Sheet1!$A$2:$B$95,2,FALSE)</f>
        <v>0</v>
      </c>
      <c r="X179" s="28" t="s">
        <v>85</v>
      </c>
      <c r="Y179" s="29">
        <f>VLOOKUP($X179,Sheet1!$A$2:$B$95,2,FALSE)</f>
        <v>105600</v>
      </c>
      <c r="Z179" s="30" t="s">
        <v>127</v>
      </c>
      <c r="AA179" s="29">
        <f>VLOOKUP($Z179,Sheet1!$A$2:$B$95,2,FALSE)</f>
        <v>40700</v>
      </c>
      <c r="AB179" s="30" t="s">
        <v>45</v>
      </c>
      <c r="AC179" s="29">
        <f>VLOOKUP($AB179,Sheet1!$A$2:$B$95,2,FALSE)</f>
        <v>0</v>
      </c>
      <c r="AD179" s="31" t="s">
        <v>47</v>
      </c>
      <c r="AE179" s="32">
        <f>VLOOKUP($AD179,Sheet1!$A$2:$B$95,2,FALSE)</f>
        <v>0</v>
      </c>
      <c r="AF179" s="33" t="s">
        <v>133</v>
      </c>
      <c r="AG179" s="32">
        <f>VLOOKUP($AF179,Sheet1!$A$2:$B$95,2,FALSE)</f>
        <v>0</v>
      </c>
      <c r="AH179" s="34" t="s">
        <v>49</v>
      </c>
      <c r="AI179" s="35">
        <f>VLOOKUP($AH179,Sheet1!$A$2:$B$95,2,FALSE)</f>
        <v>0</v>
      </c>
      <c r="AJ179" s="172" t="s">
        <v>50</v>
      </c>
      <c r="AK179" s="35">
        <f>VLOOKUP($AJ179,Sheet1!$A$2:$B$95,2,FALSE)</f>
        <v>50000</v>
      </c>
    </row>
    <row r="180" spans="1:37">
      <c r="A180" s="157">
        <v>330</v>
      </c>
      <c r="B180" s="181">
        <v>179</v>
      </c>
      <c r="C180" s="177" t="s">
        <v>531</v>
      </c>
      <c r="D180" s="18" t="s">
        <v>525</v>
      </c>
      <c r="E180" s="44" t="s">
        <v>527</v>
      </c>
      <c r="F180" s="128" t="s">
        <v>528</v>
      </c>
      <c r="G180" s="19" t="s">
        <v>165</v>
      </c>
      <c r="H180" s="141"/>
      <c r="I180" s="20">
        <f t="shared" si="2"/>
        <v>1690100</v>
      </c>
      <c r="J180" s="21" t="s">
        <v>75</v>
      </c>
      <c r="K180" s="22">
        <f>VLOOKUP($J180,Sheet1!$A$2:$B$95,2,FALSE)</f>
        <v>233200</v>
      </c>
      <c r="L180" s="23" t="s">
        <v>38</v>
      </c>
      <c r="M180" s="22">
        <f>VLOOKUP($L180,Sheet1!$A$2:$B$95,2,FALSE)</f>
        <v>354750</v>
      </c>
      <c r="N180" s="24" t="s">
        <v>54</v>
      </c>
      <c r="O180" s="25">
        <f>VLOOKUP($N180,Sheet1!$A$2:$B$95,2,FALSE)</f>
        <v>0</v>
      </c>
      <c r="P180" s="24" t="s">
        <v>103</v>
      </c>
      <c r="Q180" s="25">
        <f>VLOOKUP($P180,Sheet1!$A$2:$B$95,2,FALSE)</f>
        <v>62150</v>
      </c>
      <c r="R180" s="26" t="s">
        <v>55</v>
      </c>
      <c r="S180" s="27">
        <f>VLOOKUP($R180,Sheet1!$A$2:$B$95,2,FALSE)</f>
        <v>105600</v>
      </c>
      <c r="T180" s="26" t="s">
        <v>41</v>
      </c>
      <c r="U180" s="27">
        <f>VLOOKUP($T180,Sheet1!$A$2:$B$95,2,FALSE)</f>
        <v>68200</v>
      </c>
      <c r="V180" s="26" t="s">
        <v>43</v>
      </c>
      <c r="W180" s="27">
        <f>VLOOKUP($V180,Sheet1!$A$2:$B$95,2,FALSE)</f>
        <v>78100</v>
      </c>
      <c r="X180" s="28" t="s">
        <v>85</v>
      </c>
      <c r="Y180" s="29">
        <f>VLOOKUP($X180,Sheet1!$A$2:$B$95,2,FALSE)</f>
        <v>105600</v>
      </c>
      <c r="Z180" s="30" t="s">
        <v>108</v>
      </c>
      <c r="AA180" s="29">
        <f>VLOOKUP($Z180,Sheet1!$A$2:$B$95,2,FALSE)</f>
        <v>484000</v>
      </c>
      <c r="AB180" s="30" t="s">
        <v>106</v>
      </c>
      <c r="AC180" s="29">
        <f>VLOOKUP($AB180,Sheet1!$A$2:$B$95,2,FALSE)</f>
        <v>148500</v>
      </c>
      <c r="AD180" s="31" t="s">
        <v>47</v>
      </c>
      <c r="AE180" s="32">
        <f>VLOOKUP($AD180,Sheet1!$A$2:$B$95,2,FALSE)</f>
        <v>0</v>
      </c>
      <c r="AF180" s="33" t="s">
        <v>143</v>
      </c>
      <c r="AG180" s="32">
        <f>VLOOKUP($AF180,Sheet1!$A$2:$B$95,2,FALSE)</f>
        <v>0</v>
      </c>
      <c r="AH180" s="34" t="s">
        <v>58</v>
      </c>
      <c r="AI180" s="35">
        <f>VLOOKUP($AH180,Sheet1!$A$2:$B$95,2,FALSE)</f>
        <v>0</v>
      </c>
      <c r="AJ180" s="172" t="s">
        <v>50</v>
      </c>
      <c r="AK180" s="35">
        <f>VLOOKUP($AJ180,Sheet1!$A$2:$B$95,2,FALSE)</f>
        <v>50000</v>
      </c>
    </row>
    <row r="181" spans="1:37">
      <c r="A181" s="157">
        <v>102</v>
      </c>
      <c r="B181" s="181">
        <v>180</v>
      </c>
      <c r="C181" s="177" t="s">
        <v>550</v>
      </c>
      <c r="D181" s="18" t="s">
        <v>548</v>
      </c>
      <c r="E181" s="44" t="s">
        <v>551</v>
      </c>
      <c r="F181" s="126" t="s">
        <v>36</v>
      </c>
      <c r="G181" s="19" t="s">
        <v>165</v>
      </c>
      <c r="H181" s="141"/>
      <c r="I181" s="20">
        <f t="shared" si="2"/>
        <v>1689688</v>
      </c>
      <c r="J181" s="21" t="s">
        <v>53</v>
      </c>
      <c r="K181" s="22">
        <f>VLOOKUP($J181,Sheet1!$A$2:$B$95,2,FALSE)</f>
        <v>233200</v>
      </c>
      <c r="L181" s="23" t="s">
        <v>38</v>
      </c>
      <c r="M181" s="22">
        <f>VLOOKUP($L181,Sheet1!$A$2:$B$95,2,FALSE)</f>
        <v>354750</v>
      </c>
      <c r="N181" s="24" t="s">
        <v>128</v>
      </c>
      <c r="O181" s="25">
        <f>VLOOKUP($N181,Sheet1!$A$2:$B$95,2,FALSE)</f>
        <v>46200</v>
      </c>
      <c r="P181" s="24" t="s">
        <v>136</v>
      </c>
      <c r="Q181" s="25">
        <f>VLOOKUP($P181,Sheet1!$A$2:$B$95,2,FALSE)</f>
        <v>148500</v>
      </c>
      <c r="R181" s="26" t="s">
        <v>41</v>
      </c>
      <c r="S181" s="27">
        <f>VLOOKUP($R181,Sheet1!$A$2:$B$95,2,FALSE)</f>
        <v>68200</v>
      </c>
      <c r="T181" s="26" t="s">
        <v>148</v>
      </c>
      <c r="U181" s="27">
        <f>VLOOKUP($T181,Sheet1!$A$2:$B$95,2,FALSE)</f>
        <v>40700</v>
      </c>
      <c r="V181" s="26" t="s">
        <v>55</v>
      </c>
      <c r="W181" s="27">
        <f>VLOOKUP($V181,Sheet1!$A$2:$B$95,2,FALSE)</f>
        <v>105600</v>
      </c>
      <c r="X181" s="28" t="s">
        <v>44</v>
      </c>
      <c r="Y181" s="29">
        <f>VLOOKUP($X181,Sheet1!$A$2:$B$95,2,FALSE)</f>
        <v>52938</v>
      </c>
      <c r="Z181" s="30" t="s">
        <v>108</v>
      </c>
      <c r="AA181" s="29">
        <f>VLOOKUP($Z181,Sheet1!$A$2:$B$95,2,FALSE)</f>
        <v>484000</v>
      </c>
      <c r="AB181" s="30" t="s">
        <v>85</v>
      </c>
      <c r="AC181" s="29">
        <f>VLOOKUP($AB181,Sheet1!$A$2:$B$95,2,FALSE)</f>
        <v>105600</v>
      </c>
      <c r="AD181" s="31" t="s">
        <v>47</v>
      </c>
      <c r="AE181" s="32">
        <f>VLOOKUP($AD181,Sheet1!$A$2:$B$95,2,FALSE)</f>
        <v>0</v>
      </c>
      <c r="AF181" s="33" t="s">
        <v>133</v>
      </c>
      <c r="AG181" s="32">
        <f>VLOOKUP($AF181,Sheet1!$A$2:$B$95,2,FALSE)</f>
        <v>0</v>
      </c>
      <c r="AH181" s="34" t="s">
        <v>58</v>
      </c>
      <c r="AI181" s="35">
        <f>VLOOKUP($AH181,Sheet1!$A$2:$B$95,2,FALSE)</f>
        <v>0</v>
      </c>
      <c r="AJ181" s="172" t="s">
        <v>50</v>
      </c>
      <c r="AK181" s="35">
        <f>VLOOKUP($AJ181,Sheet1!$A$2:$B$95,2,FALSE)</f>
        <v>50000</v>
      </c>
    </row>
    <row r="182" spans="1:37">
      <c r="A182" s="157">
        <v>329</v>
      </c>
      <c r="B182" s="181">
        <v>181</v>
      </c>
      <c r="C182" s="177" t="s">
        <v>530</v>
      </c>
      <c r="D182" s="18" t="s">
        <v>525</v>
      </c>
      <c r="E182" s="44" t="s">
        <v>527</v>
      </c>
      <c r="F182" s="128" t="s">
        <v>528</v>
      </c>
      <c r="G182" s="19" t="s">
        <v>165</v>
      </c>
      <c r="H182" s="141"/>
      <c r="I182" s="20">
        <f t="shared" si="2"/>
        <v>1688940</v>
      </c>
      <c r="J182" s="21" t="s">
        <v>68</v>
      </c>
      <c r="K182" s="22">
        <f>VLOOKUP($J182,Sheet1!$A$2:$B$95,2,FALSE)</f>
        <v>233200</v>
      </c>
      <c r="L182" s="23" t="s">
        <v>53</v>
      </c>
      <c r="M182" s="22">
        <f>VLOOKUP($L182,Sheet1!$A$2:$B$95,2,FALSE)</f>
        <v>233200</v>
      </c>
      <c r="N182" s="24" t="s">
        <v>124</v>
      </c>
      <c r="O182" s="25">
        <f>VLOOKUP($N182,Sheet1!$A$2:$B$95,2,FALSE)</f>
        <v>308000</v>
      </c>
      <c r="P182" s="24" t="s">
        <v>115</v>
      </c>
      <c r="Q182" s="25">
        <f>VLOOKUP($P182,Sheet1!$A$2:$B$95,2,FALSE)</f>
        <v>30140</v>
      </c>
      <c r="R182" s="26" t="s">
        <v>55</v>
      </c>
      <c r="S182" s="27">
        <f>VLOOKUP($R182,Sheet1!$A$2:$B$95,2,FALSE)</f>
        <v>105600</v>
      </c>
      <c r="T182" s="26" t="s">
        <v>56</v>
      </c>
      <c r="U182" s="27">
        <f>VLOOKUP($T182,Sheet1!$A$2:$B$95,2,FALSE)</f>
        <v>40700</v>
      </c>
      <c r="V182" s="26" t="s">
        <v>180</v>
      </c>
      <c r="W182" s="27">
        <f>VLOOKUP($V182,Sheet1!$A$2:$B$95,2,FALSE)</f>
        <v>0</v>
      </c>
      <c r="X182" s="28" t="s">
        <v>85</v>
      </c>
      <c r="Y182" s="29">
        <f>VLOOKUP($X182,Sheet1!$A$2:$B$95,2,FALSE)</f>
        <v>105600</v>
      </c>
      <c r="Z182" s="30" t="s">
        <v>106</v>
      </c>
      <c r="AA182" s="29">
        <f>VLOOKUP($Z182,Sheet1!$A$2:$B$95,2,FALSE)</f>
        <v>148500</v>
      </c>
      <c r="AB182" s="30" t="s">
        <v>108</v>
      </c>
      <c r="AC182" s="29">
        <f>VLOOKUP($AB182,Sheet1!$A$2:$B$95,2,FALSE)</f>
        <v>484000</v>
      </c>
      <c r="AD182" s="31" t="s">
        <v>47</v>
      </c>
      <c r="AE182" s="32">
        <f>VLOOKUP($AD182,Sheet1!$A$2:$B$95,2,FALSE)</f>
        <v>0</v>
      </c>
      <c r="AF182" s="33" t="s">
        <v>133</v>
      </c>
      <c r="AG182" s="32">
        <f>VLOOKUP($AF182,Sheet1!$A$2:$B$95,2,FALSE)</f>
        <v>0</v>
      </c>
      <c r="AH182" s="34" t="s">
        <v>151</v>
      </c>
      <c r="AI182" s="35">
        <f>VLOOKUP($AH182,Sheet1!$A$2:$B$95,2,FALSE)</f>
        <v>0</v>
      </c>
      <c r="AJ182" s="172" t="s">
        <v>58</v>
      </c>
      <c r="AK182" s="35">
        <f>VLOOKUP($AJ182,Sheet1!$A$2:$B$95,2,FALSE)</f>
        <v>0</v>
      </c>
    </row>
    <row r="183" spans="1:37">
      <c r="A183" s="157">
        <v>63</v>
      </c>
      <c r="B183" s="181">
        <v>182</v>
      </c>
      <c r="C183" s="177" t="s">
        <v>573</v>
      </c>
      <c r="D183" s="18" t="s">
        <v>571</v>
      </c>
      <c r="E183" s="44" t="s">
        <v>570</v>
      </c>
      <c r="F183" s="19" t="s">
        <v>164</v>
      </c>
      <c r="G183" s="19" t="s">
        <v>165</v>
      </c>
      <c r="H183" s="141"/>
      <c r="I183" s="20">
        <f t="shared" si="2"/>
        <v>1687488</v>
      </c>
      <c r="J183" s="21" t="s">
        <v>53</v>
      </c>
      <c r="K183" s="22">
        <f>VLOOKUP($J183,Sheet1!$A$2:$B$95,2,FALSE)</f>
        <v>233200</v>
      </c>
      <c r="L183" s="23" t="s">
        <v>38</v>
      </c>
      <c r="M183" s="22">
        <f>VLOOKUP($L183,Sheet1!$A$2:$B$95,2,FALSE)</f>
        <v>354750</v>
      </c>
      <c r="N183" s="24" t="s">
        <v>101</v>
      </c>
      <c r="O183" s="25">
        <f>VLOOKUP($N183,Sheet1!$A$2:$B$95,2,FALSE)</f>
        <v>396000</v>
      </c>
      <c r="P183" s="24" t="s">
        <v>132</v>
      </c>
      <c r="Q183" s="25">
        <f>VLOOKUP($P183,Sheet1!$A$2:$B$95,2,FALSE)</f>
        <v>78100</v>
      </c>
      <c r="R183" s="26" t="s">
        <v>55</v>
      </c>
      <c r="S183" s="27">
        <f>VLOOKUP($R183,Sheet1!$A$2:$B$95,2,FALSE)</f>
        <v>105600</v>
      </c>
      <c r="T183" s="26" t="s">
        <v>56</v>
      </c>
      <c r="U183" s="27">
        <f>VLOOKUP($T183,Sheet1!$A$2:$B$95,2,FALSE)</f>
        <v>40700</v>
      </c>
      <c r="V183" s="26" t="s">
        <v>146</v>
      </c>
      <c r="W183" s="27">
        <f>VLOOKUP($V183,Sheet1!$A$2:$B$95,2,FALSE)</f>
        <v>181500</v>
      </c>
      <c r="X183" s="28" t="s">
        <v>44</v>
      </c>
      <c r="Y183" s="29">
        <f>VLOOKUP($X183,Sheet1!$A$2:$B$95,2,FALSE)</f>
        <v>52938</v>
      </c>
      <c r="Z183" s="30" t="s">
        <v>57</v>
      </c>
      <c r="AA183" s="29">
        <f>VLOOKUP($Z183,Sheet1!$A$2:$B$95,2,FALSE)</f>
        <v>0</v>
      </c>
      <c r="AB183" s="30" t="s">
        <v>72</v>
      </c>
      <c r="AC183" s="29">
        <f>VLOOKUP($AB183,Sheet1!$A$2:$B$95,2,FALSE)</f>
        <v>46200</v>
      </c>
      <c r="AD183" s="31" t="s">
        <v>47</v>
      </c>
      <c r="AE183" s="32">
        <f>VLOOKUP($AD183,Sheet1!$A$2:$B$95,2,FALSE)</f>
        <v>0</v>
      </c>
      <c r="AF183" s="33" t="s">
        <v>48</v>
      </c>
      <c r="AG183" s="32">
        <f>VLOOKUP($AF183,Sheet1!$A$2:$B$95,2,FALSE)</f>
        <v>148500</v>
      </c>
      <c r="AH183" s="34" t="s">
        <v>58</v>
      </c>
      <c r="AI183" s="35">
        <f>VLOOKUP($AH183,Sheet1!$A$2:$B$95,2,FALSE)</f>
        <v>0</v>
      </c>
      <c r="AJ183" s="172" t="s">
        <v>50</v>
      </c>
      <c r="AK183" s="35">
        <f>VLOOKUP($AJ183,Sheet1!$A$2:$B$95,2,FALSE)</f>
        <v>50000</v>
      </c>
    </row>
    <row r="184" spans="1:37">
      <c r="A184" s="157">
        <v>130</v>
      </c>
      <c r="B184" s="181">
        <v>183</v>
      </c>
      <c r="C184" s="177" t="s">
        <v>674</v>
      </c>
      <c r="D184" s="18" t="s">
        <v>670</v>
      </c>
      <c r="E184" s="44" t="s">
        <v>626</v>
      </c>
      <c r="F184" s="19" t="s">
        <v>164</v>
      </c>
      <c r="G184" s="19" t="s">
        <v>165</v>
      </c>
      <c r="H184" s="141"/>
      <c r="I184" s="20">
        <f t="shared" si="2"/>
        <v>1686750</v>
      </c>
      <c r="J184" s="21" t="s">
        <v>68</v>
      </c>
      <c r="K184" s="22">
        <f>VLOOKUP($J184,Sheet1!$A$2:$B$95,2,FALSE)</f>
        <v>233200</v>
      </c>
      <c r="L184" s="23" t="s">
        <v>38</v>
      </c>
      <c r="M184" s="22">
        <f>VLOOKUP($L184,Sheet1!$A$2:$B$95,2,FALSE)</f>
        <v>354750</v>
      </c>
      <c r="N184" s="24" t="s">
        <v>128</v>
      </c>
      <c r="O184" s="25">
        <f>VLOOKUP($N184,Sheet1!$A$2:$B$95,2,FALSE)</f>
        <v>46200</v>
      </c>
      <c r="P184" s="24" t="s">
        <v>136</v>
      </c>
      <c r="Q184" s="25">
        <f>VLOOKUP($P184,Sheet1!$A$2:$B$95,2,FALSE)</f>
        <v>148500</v>
      </c>
      <c r="R184" s="26" t="s">
        <v>41</v>
      </c>
      <c r="S184" s="27">
        <f>VLOOKUP($R184,Sheet1!$A$2:$B$95,2,FALSE)</f>
        <v>68200</v>
      </c>
      <c r="T184" s="26" t="s">
        <v>56</v>
      </c>
      <c r="U184" s="27">
        <f>VLOOKUP($T184,Sheet1!$A$2:$B$95,2,FALSE)</f>
        <v>40700</v>
      </c>
      <c r="V184" s="26" t="s">
        <v>55</v>
      </c>
      <c r="W184" s="27">
        <f>VLOOKUP($V184,Sheet1!$A$2:$B$95,2,FALSE)</f>
        <v>105600</v>
      </c>
      <c r="X184" s="28" t="s">
        <v>85</v>
      </c>
      <c r="Y184" s="29">
        <f>VLOOKUP($X184,Sheet1!$A$2:$B$95,2,FALSE)</f>
        <v>105600</v>
      </c>
      <c r="Z184" s="30" t="s">
        <v>108</v>
      </c>
      <c r="AA184" s="29">
        <f>VLOOKUP($Z184,Sheet1!$A$2:$B$95,2,FALSE)</f>
        <v>484000</v>
      </c>
      <c r="AB184" s="30" t="s">
        <v>69</v>
      </c>
      <c r="AC184" s="29">
        <f>VLOOKUP($AB184,Sheet1!$A$2:$B$95,2,FALSE)</f>
        <v>0</v>
      </c>
      <c r="AD184" s="31" t="s">
        <v>47</v>
      </c>
      <c r="AE184" s="32">
        <f>VLOOKUP($AD184,Sheet1!$A$2:$B$95,2,FALSE)</f>
        <v>0</v>
      </c>
      <c r="AF184" s="33" t="s">
        <v>133</v>
      </c>
      <c r="AG184" s="32">
        <f>VLOOKUP($AF184,Sheet1!$A$2:$B$95,2,FALSE)</f>
        <v>0</v>
      </c>
      <c r="AH184" s="34" t="s">
        <v>153</v>
      </c>
      <c r="AI184" s="35">
        <f>VLOOKUP($AH184,Sheet1!$A$2:$B$95,2,FALSE)</f>
        <v>100000</v>
      </c>
      <c r="AJ184" s="172" t="s">
        <v>58</v>
      </c>
      <c r="AK184" s="35">
        <f>VLOOKUP($AJ184,Sheet1!$A$2:$B$95,2,FALSE)</f>
        <v>0</v>
      </c>
    </row>
    <row r="185" spans="1:37">
      <c r="A185" s="157">
        <v>228</v>
      </c>
      <c r="B185" s="181">
        <v>184</v>
      </c>
      <c r="C185" s="177" t="s">
        <v>707</v>
      </c>
      <c r="D185" s="18" t="s">
        <v>695</v>
      </c>
      <c r="E185" s="44" t="s">
        <v>696</v>
      </c>
      <c r="F185" s="19" t="s">
        <v>164</v>
      </c>
      <c r="G185" s="19" t="s">
        <v>165</v>
      </c>
      <c r="H185" s="141"/>
      <c r="I185" s="20">
        <f t="shared" si="2"/>
        <v>1676900</v>
      </c>
      <c r="J185" s="21" t="s">
        <v>87</v>
      </c>
      <c r="K185" s="22">
        <f>VLOOKUP($J185,Sheet1!$A$2:$B$95,2,FALSE)</f>
        <v>308000</v>
      </c>
      <c r="L185" s="23" t="s">
        <v>92</v>
      </c>
      <c r="M185" s="22">
        <f>VLOOKUP($L185,Sheet1!$A$2:$B$95,2,FALSE)</f>
        <v>0</v>
      </c>
      <c r="N185" s="24" t="s">
        <v>136</v>
      </c>
      <c r="O185" s="25">
        <f>VLOOKUP($N185,Sheet1!$A$2:$B$95,2,FALSE)</f>
        <v>148500</v>
      </c>
      <c r="P185" s="24" t="s">
        <v>124</v>
      </c>
      <c r="Q185" s="25">
        <f>VLOOKUP($P185,Sheet1!$A$2:$B$95,2,FALSE)</f>
        <v>308000</v>
      </c>
      <c r="R185" s="26" t="s">
        <v>55</v>
      </c>
      <c r="S185" s="27">
        <f>VLOOKUP($R185,Sheet1!$A$2:$B$95,2,FALSE)</f>
        <v>105600</v>
      </c>
      <c r="T185" s="26" t="s">
        <v>161</v>
      </c>
      <c r="U185" s="27">
        <f>VLOOKUP($T185,Sheet1!$A$2:$B$95,2,FALSE)</f>
        <v>0</v>
      </c>
      <c r="V185" s="26" t="s">
        <v>43</v>
      </c>
      <c r="W185" s="27">
        <f>VLOOKUP($V185,Sheet1!$A$2:$B$95,2,FALSE)</f>
        <v>78100</v>
      </c>
      <c r="X185" s="28" t="s">
        <v>108</v>
      </c>
      <c r="Y185" s="29">
        <f>VLOOKUP($X185,Sheet1!$A$2:$B$95,2,FALSE)</f>
        <v>484000</v>
      </c>
      <c r="Z185" s="30" t="s">
        <v>72</v>
      </c>
      <c r="AA185" s="29">
        <f>VLOOKUP($Z185,Sheet1!$A$2:$B$95,2,FALSE)</f>
        <v>46200</v>
      </c>
      <c r="AB185" s="30" t="s">
        <v>69</v>
      </c>
      <c r="AC185" s="29">
        <f>VLOOKUP($AB185,Sheet1!$A$2:$B$95,2,FALSE)</f>
        <v>0</v>
      </c>
      <c r="AD185" s="31" t="s">
        <v>47</v>
      </c>
      <c r="AE185" s="32">
        <f>VLOOKUP($AD185,Sheet1!$A$2:$B$95,2,FALSE)</f>
        <v>0</v>
      </c>
      <c r="AF185" s="33" t="s">
        <v>48</v>
      </c>
      <c r="AG185" s="32">
        <f>VLOOKUP($AF185,Sheet1!$A$2:$B$95,2,FALSE)</f>
        <v>148500</v>
      </c>
      <c r="AH185" s="34" t="s">
        <v>49</v>
      </c>
      <c r="AI185" s="35">
        <f>VLOOKUP($AH185,Sheet1!$A$2:$B$95,2,FALSE)</f>
        <v>0</v>
      </c>
      <c r="AJ185" s="172" t="s">
        <v>50</v>
      </c>
      <c r="AK185" s="35">
        <f>VLOOKUP($AJ185,Sheet1!$A$2:$B$95,2,FALSE)</f>
        <v>50000</v>
      </c>
    </row>
    <row r="186" spans="1:37">
      <c r="A186" s="157">
        <v>115</v>
      </c>
      <c r="B186" s="181">
        <v>185</v>
      </c>
      <c r="C186" s="177" t="s">
        <v>801</v>
      </c>
      <c r="D186" s="18" t="s">
        <v>800</v>
      </c>
      <c r="E186" s="44" t="s">
        <v>802</v>
      </c>
      <c r="F186" s="19" t="s">
        <v>164</v>
      </c>
      <c r="G186" s="19" t="s">
        <v>165</v>
      </c>
      <c r="H186" s="141"/>
      <c r="I186" s="20">
        <f t="shared" si="2"/>
        <v>1670888</v>
      </c>
      <c r="J186" s="21" t="s">
        <v>53</v>
      </c>
      <c r="K186" s="22">
        <f>VLOOKUP($J186,Sheet1!$A$2:$B$95,2,FALSE)</f>
        <v>233200</v>
      </c>
      <c r="L186" s="23" t="s">
        <v>38</v>
      </c>
      <c r="M186" s="22">
        <f>VLOOKUP($L186,Sheet1!$A$2:$B$95,2,FALSE)</f>
        <v>354750</v>
      </c>
      <c r="N186" s="24" t="s">
        <v>101</v>
      </c>
      <c r="O186" s="25">
        <f>VLOOKUP($N186,Sheet1!$A$2:$B$95,2,FALSE)</f>
        <v>396000</v>
      </c>
      <c r="P186" s="24" t="s">
        <v>136</v>
      </c>
      <c r="Q186" s="25">
        <f>VLOOKUP($P186,Sheet1!$A$2:$B$95,2,FALSE)</f>
        <v>148500</v>
      </c>
      <c r="R186" s="26" t="s">
        <v>150</v>
      </c>
      <c r="S186" s="27">
        <f>VLOOKUP($R186,Sheet1!$A$2:$B$95,2,FALSE)</f>
        <v>52938</v>
      </c>
      <c r="T186" s="26" t="s">
        <v>56</v>
      </c>
      <c r="U186" s="27">
        <f>VLOOKUP($T186,Sheet1!$A$2:$B$95,2,FALSE)</f>
        <v>40700</v>
      </c>
      <c r="V186" s="26" t="s">
        <v>148</v>
      </c>
      <c r="W186" s="27">
        <f>VLOOKUP($V186,Sheet1!$A$2:$B$95,2,FALSE)</f>
        <v>40700</v>
      </c>
      <c r="X186" s="28" t="s">
        <v>85</v>
      </c>
      <c r="Y186" s="29">
        <f>VLOOKUP($X186,Sheet1!$A$2:$B$95,2,FALSE)</f>
        <v>105600</v>
      </c>
      <c r="Z186" s="30" t="s">
        <v>57</v>
      </c>
      <c r="AA186" s="29">
        <f>VLOOKUP($Z186,Sheet1!$A$2:$B$95,2,FALSE)</f>
        <v>0</v>
      </c>
      <c r="AB186" s="30" t="s">
        <v>76</v>
      </c>
      <c r="AC186" s="29">
        <f>VLOOKUP($AB186,Sheet1!$A$2:$B$95,2,FALSE)</f>
        <v>0</v>
      </c>
      <c r="AD186" s="31" t="s">
        <v>48</v>
      </c>
      <c r="AE186" s="32">
        <f>VLOOKUP($AD186,Sheet1!$A$2:$B$95,2,FALSE)</f>
        <v>148500</v>
      </c>
      <c r="AF186" s="33" t="s">
        <v>133</v>
      </c>
      <c r="AG186" s="32">
        <f>VLOOKUP($AF186,Sheet1!$A$2:$B$95,2,FALSE)</f>
        <v>0</v>
      </c>
      <c r="AH186" s="34" t="s">
        <v>153</v>
      </c>
      <c r="AI186" s="35">
        <f>VLOOKUP($AH186,Sheet1!$A$2:$B$95,2,FALSE)</f>
        <v>100000</v>
      </c>
      <c r="AJ186" s="172" t="s">
        <v>50</v>
      </c>
      <c r="AK186" s="35">
        <f>VLOOKUP($AJ186,Sheet1!$A$2:$B$95,2,FALSE)</f>
        <v>50000</v>
      </c>
    </row>
    <row r="187" spans="1:37">
      <c r="A187" s="157">
        <v>314</v>
      </c>
      <c r="B187" s="181">
        <v>186</v>
      </c>
      <c r="C187" s="177" t="s">
        <v>828</v>
      </c>
      <c r="D187" s="18" t="s">
        <v>827</v>
      </c>
      <c r="E187" s="44" t="s">
        <v>826</v>
      </c>
      <c r="F187" s="19" t="s">
        <v>164</v>
      </c>
      <c r="G187" s="19" t="s">
        <v>165</v>
      </c>
      <c r="H187" s="141"/>
      <c r="I187" s="20">
        <f t="shared" si="2"/>
        <v>1667550</v>
      </c>
      <c r="J187" s="21" t="s">
        <v>37</v>
      </c>
      <c r="K187" s="22">
        <f>VLOOKUP($J187,Sheet1!$A$2:$B$95,2,FALSE)</f>
        <v>0</v>
      </c>
      <c r="L187" s="23" t="s">
        <v>38</v>
      </c>
      <c r="M187" s="22">
        <f>VLOOKUP($L187,Sheet1!$A$2:$B$95,2,FALSE)</f>
        <v>354750</v>
      </c>
      <c r="N187" s="24" t="s">
        <v>130</v>
      </c>
      <c r="O187" s="25">
        <f>VLOOKUP($N187,Sheet1!$A$2:$B$95,2,FALSE)</f>
        <v>748000</v>
      </c>
      <c r="P187" s="24" t="s">
        <v>128</v>
      </c>
      <c r="Q187" s="25">
        <f>VLOOKUP($P187,Sheet1!$A$2:$B$95,2,FALSE)</f>
        <v>46200</v>
      </c>
      <c r="R187" s="26" t="s">
        <v>41</v>
      </c>
      <c r="S187" s="27">
        <f>VLOOKUP($R187,Sheet1!$A$2:$B$95,2,FALSE)</f>
        <v>68200</v>
      </c>
      <c r="T187" s="26" t="s">
        <v>55</v>
      </c>
      <c r="U187" s="27">
        <f>VLOOKUP($T187,Sheet1!$A$2:$B$95,2,FALSE)</f>
        <v>105600</v>
      </c>
      <c r="V187" s="26" t="s">
        <v>161</v>
      </c>
      <c r="W187" s="27">
        <f>VLOOKUP($V187,Sheet1!$A$2:$B$95,2,FALSE)</f>
        <v>0</v>
      </c>
      <c r="X187" s="28" t="s">
        <v>85</v>
      </c>
      <c r="Y187" s="29">
        <f>VLOOKUP($X187,Sheet1!$A$2:$B$95,2,FALSE)</f>
        <v>105600</v>
      </c>
      <c r="Z187" s="30" t="s">
        <v>127</v>
      </c>
      <c r="AA187" s="29">
        <f>VLOOKUP($Z187,Sheet1!$A$2:$B$95,2,FALSE)</f>
        <v>40700</v>
      </c>
      <c r="AB187" s="30" t="s">
        <v>45</v>
      </c>
      <c r="AC187" s="29">
        <f>VLOOKUP($AB187,Sheet1!$A$2:$B$95,2,FALSE)</f>
        <v>0</v>
      </c>
      <c r="AD187" s="31" t="s">
        <v>47</v>
      </c>
      <c r="AE187" s="32">
        <f>VLOOKUP($AD187,Sheet1!$A$2:$B$95,2,FALSE)</f>
        <v>0</v>
      </c>
      <c r="AF187" s="33" t="s">
        <v>48</v>
      </c>
      <c r="AG187" s="32">
        <f>VLOOKUP($AF187,Sheet1!$A$2:$B$95,2,FALSE)</f>
        <v>148500</v>
      </c>
      <c r="AH187" s="34" t="s">
        <v>58</v>
      </c>
      <c r="AI187" s="35">
        <f>VLOOKUP($AH187,Sheet1!$A$2:$B$95,2,FALSE)</f>
        <v>0</v>
      </c>
      <c r="AJ187" s="172" t="s">
        <v>50</v>
      </c>
      <c r="AK187" s="35">
        <f>VLOOKUP($AJ187,Sheet1!$A$2:$B$95,2,FALSE)</f>
        <v>50000</v>
      </c>
    </row>
    <row r="188" spans="1:37">
      <c r="A188" s="157">
        <v>217</v>
      </c>
      <c r="B188" s="181">
        <v>187</v>
      </c>
      <c r="C188" s="177" t="s">
        <v>778</v>
      </c>
      <c r="D188" s="18" t="s">
        <v>777</v>
      </c>
      <c r="E188" s="44" t="s">
        <v>779</v>
      </c>
      <c r="F188" s="126" t="s">
        <v>36</v>
      </c>
      <c r="G188" s="19" t="s">
        <v>165</v>
      </c>
      <c r="H188" s="141">
        <v>80</v>
      </c>
      <c r="I188" s="20">
        <f t="shared" si="2"/>
        <v>1662188</v>
      </c>
      <c r="J188" s="21" t="s">
        <v>38</v>
      </c>
      <c r="K188" s="22">
        <f>VLOOKUP($J188,Sheet1!$A$2:$B$95,2,FALSE)</f>
        <v>354750</v>
      </c>
      <c r="L188" s="23" t="s">
        <v>53</v>
      </c>
      <c r="M188" s="22">
        <f>VLOOKUP($L188,Sheet1!$A$2:$B$95,2,FALSE)</f>
        <v>233200</v>
      </c>
      <c r="N188" s="40" t="s">
        <v>132</v>
      </c>
      <c r="O188" s="25">
        <f>VLOOKUP($N188,Sheet1!$A$2:$B$95,2,FALSE)</f>
        <v>78100</v>
      </c>
      <c r="P188" s="41" t="s">
        <v>128</v>
      </c>
      <c r="Q188" s="25">
        <f>VLOOKUP($P188,Sheet1!$A$2:$B$95,2,FALSE)</f>
        <v>46200</v>
      </c>
      <c r="R188" s="26" t="s">
        <v>41</v>
      </c>
      <c r="S188" s="27">
        <f>VLOOKUP($R188,Sheet1!$A$2:$B$95,2,FALSE)</f>
        <v>68200</v>
      </c>
      <c r="T188" s="26" t="s">
        <v>56</v>
      </c>
      <c r="U188" s="27">
        <f>VLOOKUP($T188,Sheet1!$A$2:$B$95,2,FALSE)</f>
        <v>40700</v>
      </c>
      <c r="V188" s="26" t="s">
        <v>55</v>
      </c>
      <c r="W188" s="27">
        <f>VLOOKUP($V188,Sheet1!$A$2:$B$95,2,FALSE)</f>
        <v>105600</v>
      </c>
      <c r="X188" s="28" t="s">
        <v>44</v>
      </c>
      <c r="Y188" s="29">
        <f>VLOOKUP($X188,Sheet1!$A$2:$B$95,2,FALSE)</f>
        <v>52938</v>
      </c>
      <c r="Z188" s="28" t="s">
        <v>108</v>
      </c>
      <c r="AA188" s="29">
        <f>VLOOKUP($Z188,Sheet1!$A$2:$B$95,2,FALSE)</f>
        <v>484000</v>
      </c>
      <c r="AB188" s="28" t="s">
        <v>76</v>
      </c>
      <c r="AC188" s="29">
        <f>VLOOKUP($AB188,Sheet1!$A$2:$B$95,2,FALSE)</f>
        <v>0</v>
      </c>
      <c r="AD188" s="31" t="s">
        <v>47</v>
      </c>
      <c r="AE188" s="32">
        <f>VLOOKUP($AD188,Sheet1!$A$2:$B$95,2,FALSE)</f>
        <v>0</v>
      </c>
      <c r="AF188" s="39" t="s">
        <v>48</v>
      </c>
      <c r="AG188" s="32">
        <f>VLOOKUP($AF188,Sheet1!$A$2:$B$95,2,FALSE)</f>
        <v>148500</v>
      </c>
      <c r="AH188" s="34" t="s">
        <v>49</v>
      </c>
      <c r="AI188" s="35">
        <f>VLOOKUP($AH188,Sheet1!$A$2:$B$95,2,FALSE)</f>
        <v>0</v>
      </c>
      <c r="AJ188" s="172" t="s">
        <v>50</v>
      </c>
      <c r="AK188" s="35">
        <f>VLOOKUP($AJ188,Sheet1!$A$2:$B$95,2,FALSE)</f>
        <v>50000</v>
      </c>
    </row>
    <row r="189" spans="1:37">
      <c r="A189" s="157">
        <v>199</v>
      </c>
      <c r="B189" s="181">
        <v>188</v>
      </c>
      <c r="C189" s="177" t="s">
        <v>665</v>
      </c>
      <c r="D189" s="18" t="s">
        <v>661</v>
      </c>
      <c r="E189" s="44" t="s">
        <v>666</v>
      </c>
      <c r="F189" s="19" t="s">
        <v>164</v>
      </c>
      <c r="G189" s="19" t="s">
        <v>165</v>
      </c>
      <c r="H189" s="141"/>
      <c r="I189" s="20">
        <f t="shared" si="2"/>
        <v>1655588</v>
      </c>
      <c r="J189" s="21" t="s">
        <v>38</v>
      </c>
      <c r="K189" s="22">
        <f>VLOOKUP($J189,Sheet1!$A$2:$B$95,2,FALSE)</f>
        <v>354750</v>
      </c>
      <c r="L189" s="23" t="s">
        <v>53</v>
      </c>
      <c r="M189" s="22">
        <f>VLOOKUP($L189,Sheet1!$A$2:$B$95,2,FALSE)</f>
        <v>233200</v>
      </c>
      <c r="N189" s="24" t="s">
        <v>101</v>
      </c>
      <c r="O189" s="25">
        <f>VLOOKUP($N189,Sheet1!$A$2:$B$95,2,FALSE)</f>
        <v>396000</v>
      </c>
      <c r="P189" s="24" t="s">
        <v>132</v>
      </c>
      <c r="Q189" s="25">
        <f>VLOOKUP($P189,Sheet1!$A$2:$B$95,2,FALSE)</f>
        <v>78100</v>
      </c>
      <c r="R189" s="26" t="s">
        <v>41</v>
      </c>
      <c r="S189" s="27">
        <f>VLOOKUP($R189,Sheet1!$A$2:$B$95,2,FALSE)</f>
        <v>68200</v>
      </c>
      <c r="T189" s="26" t="s">
        <v>56</v>
      </c>
      <c r="U189" s="27">
        <f>VLOOKUP($T189,Sheet1!$A$2:$B$95,2,FALSE)</f>
        <v>40700</v>
      </c>
      <c r="V189" s="26" t="s">
        <v>152</v>
      </c>
      <c r="W189" s="27">
        <f>VLOOKUP($V189,Sheet1!$A$2:$B$95,2,FALSE)</f>
        <v>233200</v>
      </c>
      <c r="X189" s="28" t="s">
        <v>44</v>
      </c>
      <c r="Y189" s="29">
        <f>VLOOKUP($X189,Sheet1!$A$2:$B$95,2,FALSE)</f>
        <v>52938</v>
      </c>
      <c r="Z189" s="30" t="s">
        <v>76</v>
      </c>
      <c r="AA189" s="29">
        <f>VLOOKUP($Z189,Sheet1!$A$2:$B$95,2,FALSE)</f>
        <v>0</v>
      </c>
      <c r="AB189" s="30" t="s">
        <v>69</v>
      </c>
      <c r="AC189" s="29">
        <f>VLOOKUP($AB189,Sheet1!$A$2:$B$95,2,FALSE)</f>
        <v>0</v>
      </c>
      <c r="AD189" s="31" t="s">
        <v>47</v>
      </c>
      <c r="AE189" s="32">
        <f>VLOOKUP($AD189,Sheet1!$A$2:$B$95,2,FALSE)</f>
        <v>0</v>
      </c>
      <c r="AF189" s="33" t="s">
        <v>48</v>
      </c>
      <c r="AG189" s="32">
        <f>VLOOKUP($AF189,Sheet1!$A$2:$B$95,2,FALSE)</f>
        <v>148500</v>
      </c>
      <c r="AH189" s="34" t="s">
        <v>58</v>
      </c>
      <c r="AI189" s="35">
        <f>VLOOKUP($AH189,Sheet1!$A$2:$B$95,2,FALSE)</f>
        <v>0</v>
      </c>
      <c r="AJ189" s="172" t="s">
        <v>50</v>
      </c>
      <c r="AK189" s="35">
        <f>VLOOKUP($AJ189,Sheet1!$A$2:$B$95,2,FALSE)</f>
        <v>50000</v>
      </c>
    </row>
    <row r="190" spans="1:37">
      <c r="A190" s="157">
        <v>229</v>
      </c>
      <c r="B190" s="181">
        <v>189</v>
      </c>
      <c r="C190" s="177" t="s">
        <v>698</v>
      </c>
      <c r="D190" s="18" t="s">
        <v>695</v>
      </c>
      <c r="E190" s="44" t="s">
        <v>696</v>
      </c>
      <c r="F190" s="19" t="s">
        <v>164</v>
      </c>
      <c r="G190" s="19" t="s">
        <v>165</v>
      </c>
      <c r="H190" s="141"/>
      <c r="I190" s="20">
        <f t="shared" si="2"/>
        <v>1653388</v>
      </c>
      <c r="J190" s="21" t="s">
        <v>53</v>
      </c>
      <c r="K190" s="22">
        <f>VLOOKUP($J190,Sheet1!$A$2:$B$95,2,FALSE)</f>
        <v>233200</v>
      </c>
      <c r="L190" s="23" t="s">
        <v>38</v>
      </c>
      <c r="M190" s="22">
        <f>VLOOKUP($L190,Sheet1!$A$2:$B$95,2,FALSE)</f>
        <v>354750</v>
      </c>
      <c r="N190" s="24" t="s">
        <v>39</v>
      </c>
      <c r="O190" s="25">
        <f>VLOOKUP($N190,Sheet1!$A$2:$B$95,2,FALSE)</f>
        <v>78100</v>
      </c>
      <c r="P190" s="24" t="s">
        <v>54</v>
      </c>
      <c r="Q190" s="25">
        <f>VLOOKUP($P190,Sheet1!$A$2:$B$95,2,FALSE)</f>
        <v>0</v>
      </c>
      <c r="R190" s="26" t="s">
        <v>55</v>
      </c>
      <c r="S190" s="27">
        <f>VLOOKUP($R190,Sheet1!$A$2:$B$95,2,FALSE)</f>
        <v>105600</v>
      </c>
      <c r="T190" s="26" t="s">
        <v>41</v>
      </c>
      <c r="U190" s="27">
        <f>VLOOKUP($T190,Sheet1!$A$2:$B$95,2,FALSE)</f>
        <v>68200</v>
      </c>
      <c r="V190" s="26" t="s">
        <v>43</v>
      </c>
      <c r="W190" s="27">
        <f>VLOOKUP($V190,Sheet1!$A$2:$B$95,2,FALSE)</f>
        <v>78100</v>
      </c>
      <c r="X190" s="28" t="s">
        <v>108</v>
      </c>
      <c r="Y190" s="29">
        <f>VLOOKUP($X190,Sheet1!$A$2:$B$95,2,FALSE)</f>
        <v>484000</v>
      </c>
      <c r="Z190" s="30" t="s">
        <v>44</v>
      </c>
      <c r="AA190" s="29">
        <f>VLOOKUP($Z190,Sheet1!$A$2:$B$95,2,FALSE)</f>
        <v>52938</v>
      </c>
      <c r="AB190" s="30" t="s">
        <v>69</v>
      </c>
      <c r="AC190" s="29">
        <f>VLOOKUP($AB190,Sheet1!$A$2:$B$95,2,FALSE)</f>
        <v>0</v>
      </c>
      <c r="AD190" s="31" t="s">
        <v>47</v>
      </c>
      <c r="AE190" s="32">
        <f>VLOOKUP($AD190,Sheet1!$A$2:$B$95,2,FALSE)</f>
        <v>0</v>
      </c>
      <c r="AF190" s="33" t="s">
        <v>48</v>
      </c>
      <c r="AG190" s="32">
        <f>VLOOKUP($AF190,Sheet1!$A$2:$B$95,2,FALSE)</f>
        <v>148500</v>
      </c>
      <c r="AH190" s="34" t="s">
        <v>49</v>
      </c>
      <c r="AI190" s="35">
        <f>VLOOKUP($AH190,Sheet1!$A$2:$B$95,2,FALSE)</f>
        <v>0</v>
      </c>
      <c r="AJ190" s="172" t="s">
        <v>50</v>
      </c>
      <c r="AK190" s="35">
        <f>VLOOKUP($AJ190,Sheet1!$A$2:$B$95,2,FALSE)</f>
        <v>50000</v>
      </c>
    </row>
    <row r="191" spans="1:37">
      <c r="A191" s="157">
        <v>296</v>
      </c>
      <c r="B191" s="181">
        <v>190</v>
      </c>
      <c r="C191" s="177" t="s">
        <v>575</v>
      </c>
      <c r="D191" s="18" t="s">
        <v>560</v>
      </c>
      <c r="E191" s="44" t="s">
        <v>564</v>
      </c>
      <c r="F191" s="19" t="s">
        <v>164</v>
      </c>
      <c r="G191" s="19" t="s">
        <v>165</v>
      </c>
      <c r="H191" s="141"/>
      <c r="I191" s="20">
        <f t="shared" si="2"/>
        <v>1652600</v>
      </c>
      <c r="J191" s="21" t="s">
        <v>53</v>
      </c>
      <c r="K191" s="22">
        <f>VLOOKUP($J191,Sheet1!$A$2:$B$95,2,FALSE)</f>
        <v>233200</v>
      </c>
      <c r="L191" s="23" t="s">
        <v>75</v>
      </c>
      <c r="M191" s="22">
        <f>VLOOKUP($L191,Sheet1!$A$2:$B$95,2,FALSE)</f>
        <v>233200</v>
      </c>
      <c r="N191" s="24" t="s">
        <v>134</v>
      </c>
      <c r="O191" s="25">
        <f>VLOOKUP($N191,Sheet1!$A$2:$B$95,2,FALSE)</f>
        <v>148500</v>
      </c>
      <c r="P191" s="24" t="s">
        <v>136</v>
      </c>
      <c r="Q191" s="25">
        <f>VLOOKUP($P191,Sheet1!$A$2:$B$95,2,FALSE)</f>
        <v>148500</v>
      </c>
      <c r="R191" s="26" t="s">
        <v>41</v>
      </c>
      <c r="S191" s="27">
        <f>VLOOKUP($R191,Sheet1!$A$2:$B$95,2,FALSE)</f>
        <v>68200</v>
      </c>
      <c r="T191" s="26" t="s">
        <v>55</v>
      </c>
      <c r="U191" s="27">
        <f>VLOOKUP($T191,Sheet1!$A$2:$B$95,2,FALSE)</f>
        <v>105600</v>
      </c>
      <c r="V191" s="26" t="s">
        <v>148</v>
      </c>
      <c r="W191" s="27">
        <f>VLOOKUP($V191,Sheet1!$A$2:$B$95,2,FALSE)</f>
        <v>40700</v>
      </c>
      <c r="X191" s="28" t="s">
        <v>119</v>
      </c>
      <c r="Y191" s="29">
        <f>VLOOKUP($X191,Sheet1!$A$2:$B$95,2,FALSE)</f>
        <v>0</v>
      </c>
      <c r="Z191" s="30" t="s">
        <v>108</v>
      </c>
      <c r="AA191" s="29">
        <f>VLOOKUP($Z191,Sheet1!$A$2:$B$95,2,FALSE)</f>
        <v>484000</v>
      </c>
      <c r="AB191" s="30" t="s">
        <v>127</v>
      </c>
      <c r="AC191" s="29">
        <f>VLOOKUP($AB191,Sheet1!$A$2:$B$95,2,FALSE)</f>
        <v>40700</v>
      </c>
      <c r="AD191" s="31" t="s">
        <v>47</v>
      </c>
      <c r="AE191" s="32">
        <f>VLOOKUP($AD191,Sheet1!$A$2:$B$95,2,FALSE)</f>
        <v>0</v>
      </c>
      <c r="AF191" s="33" t="s">
        <v>133</v>
      </c>
      <c r="AG191" s="32">
        <f>VLOOKUP($AF191,Sheet1!$A$2:$B$95,2,FALSE)</f>
        <v>0</v>
      </c>
      <c r="AH191" s="34" t="s">
        <v>153</v>
      </c>
      <c r="AI191" s="35">
        <f>VLOOKUP($AH191,Sheet1!$A$2:$B$95,2,FALSE)</f>
        <v>100000</v>
      </c>
      <c r="AJ191" s="172" t="s">
        <v>50</v>
      </c>
      <c r="AK191" s="35">
        <f>VLOOKUP($AJ191,Sheet1!$A$2:$B$95,2,FALSE)</f>
        <v>50000</v>
      </c>
    </row>
    <row r="192" spans="1:37">
      <c r="A192" s="157">
        <v>284</v>
      </c>
      <c r="B192" s="181">
        <v>191</v>
      </c>
      <c r="C192" s="177" t="s">
        <v>1026</v>
      </c>
      <c r="D192" s="18" t="s">
        <v>1023</v>
      </c>
      <c r="E192" s="44" t="s">
        <v>1027</v>
      </c>
      <c r="F192" s="45" t="s">
        <v>36</v>
      </c>
      <c r="G192" s="45" t="s">
        <v>165</v>
      </c>
      <c r="H192" s="144" t="s">
        <v>1112</v>
      </c>
      <c r="I192" s="20">
        <f t="shared" si="2"/>
        <v>1652050</v>
      </c>
      <c r="J192" s="21" t="s">
        <v>64</v>
      </c>
      <c r="K192" s="22">
        <f>VLOOKUP($J192,Sheet1!$A$2:$B$95,2,FALSE)</f>
        <v>105600</v>
      </c>
      <c r="L192" s="23" t="s">
        <v>38</v>
      </c>
      <c r="M192" s="22">
        <f>VLOOKUP($L192,Sheet1!$A$2:$B$95,2,FALSE)</f>
        <v>354750</v>
      </c>
      <c r="N192" s="24" t="s">
        <v>39</v>
      </c>
      <c r="O192" s="25">
        <f>VLOOKUP($N192,Sheet1!$A$2:$B$95,2,FALSE)</f>
        <v>78100</v>
      </c>
      <c r="P192" s="24" t="s">
        <v>130</v>
      </c>
      <c r="Q192" s="25">
        <f>VLOOKUP($P192,Sheet1!$A$2:$B$95,2,FALSE)</f>
        <v>748000</v>
      </c>
      <c r="R192" s="48" t="s">
        <v>148</v>
      </c>
      <c r="S192" s="27">
        <f>VLOOKUP($R192,Sheet1!$A$2:$B$95,2,FALSE)</f>
        <v>40700</v>
      </c>
      <c r="T192" s="26" t="s">
        <v>42</v>
      </c>
      <c r="U192" s="27">
        <f>VLOOKUP($T192,Sheet1!$A$2:$B$95,2,FALSE)</f>
        <v>28600</v>
      </c>
      <c r="V192" s="26" t="s">
        <v>161</v>
      </c>
      <c r="W192" s="27">
        <f>VLOOKUP($V192,Sheet1!$A$2:$B$95,2,FALSE)</f>
        <v>0</v>
      </c>
      <c r="X192" s="37" t="s">
        <v>85</v>
      </c>
      <c r="Y192" s="29">
        <f>VLOOKUP($X192,Sheet1!$A$2:$B$95,2,FALSE)</f>
        <v>105600</v>
      </c>
      <c r="Z192" s="30" t="s">
        <v>76</v>
      </c>
      <c r="AA192" s="29">
        <f>VLOOKUP($Z192,Sheet1!$A$2:$B$95,2,FALSE)</f>
        <v>0</v>
      </c>
      <c r="AB192" s="28" t="s">
        <v>127</v>
      </c>
      <c r="AC192" s="29">
        <f>VLOOKUP($AB192,Sheet1!$A$2:$B$95,2,FALSE)</f>
        <v>40700</v>
      </c>
      <c r="AD192" s="31" t="s">
        <v>47</v>
      </c>
      <c r="AE192" s="32">
        <f>VLOOKUP($AD192,Sheet1!$A$2:$B$95,2,FALSE)</f>
        <v>0</v>
      </c>
      <c r="AF192" s="39" t="s">
        <v>133</v>
      </c>
      <c r="AG192" s="32">
        <f>VLOOKUP($AF192,Sheet1!$A$2:$B$95,2,FALSE)</f>
        <v>0</v>
      </c>
      <c r="AH192" s="34" t="s">
        <v>153</v>
      </c>
      <c r="AI192" s="35">
        <f>VLOOKUP($AH192,Sheet1!$A$2:$B$95,2,FALSE)</f>
        <v>100000</v>
      </c>
      <c r="AJ192" s="172" t="s">
        <v>50</v>
      </c>
      <c r="AK192" s="35">
        <f>VLOOKUP($AJ192,Sheet1!$A$2:$B$95,2,FALSE)</f>
        <v>50000</v>
      </c>
    </row>
    <row r="193" spans="1:37">
      <c r="A193" s="157">
        <v>47</v>
      </c>
      <c r="B193" s="181">
        <v>192</v>
      </c>
      <c r="C193" s="177" t="s">
        <v>203</v>
      </c>
      <c r="D193" s="18" t="s">
        <v>202</v>
      </c>
      <c r="E193" s="44" t="s">
        <v>1109</v>
      </c>
      <c r="F193" s="19" t="s">
        <v>164</v>
      </c>
      <c r="G193" s="19" t="s">
        <v>165</v>
      </c>
      <c r="H193" s="141"/>
      <c r="I193" s="20">
        <f t="shared" si="2"/>
        <v>1650500</v>
      </c>
      <c r="J193" s="21" t="s">
        <v>68</v>
      </c>
      <c r="K193" s="22">
        <f>VLOOKUP($J193,Sheet1!$A$2:$B$95,2,FALSE)</f>
        <v>233200</v>
      </c>
      <c r="L193" s="23" t="s">
        <v>53</v>
      </c>
      <c r="M193" s="22">
        <f>VLOOKUP($L193,Sheet1!$A$2:$B$95,2,FALSE)</f>
        <v>233200</v>
      </c>
      <c r="N193" s="24" t="s">
        <v>118</v>
      </c>
      <c r="O193" s="25">
        <f>VLOOKUP($N193,Sheet1!$A$2:$B$95,2,FALSE)</f>
        <v>0</v>
      </c>
      <c r="P193" s="24" t="s">
        <v>54</v>
      </c>
      <c r="Q193" s="25">
        <f>VLOOKUP($P193,Sheet1!$A$2:$B$95,2,FALSE)</f>
        <v>0</v>
      </c>
      <c r="R193" s="26" t="s">
        <v>152</v>
      </c>
      <c r="S193" s="27">
        <f>VLOOKUP($R193,Sheet1!$A$2:$B$95,2,FALSE)</f>
        <v>233200</v>
      </c>
      <c r="T193" s="26" t="s">
        <v>148</v>
      </c>
      <c r="U193" s="27">
        <f>VLOOKUP($T193,Sheet1!$A$2:$B$95,2,FALSE)</f>
        <v>40700</v>
      </c>
      <c r="V193" s="26" t="s">
        <v>146</v>
      </c>
      <c r="W193" s="27">
        <f>VLOOKUP($V193,Sheet1!$A$2:$B$95,2,FALSE)</f>
        <v>181500</v>
      </c>
      <c r="X193" s="28" t="s">
        <v>72</v>
      </c>
      <c r="Y193" s="29">
        <f>VLOOKUP($X193,Sheet1!$A$2:$B$95,2,FALSE)</f>
        <v>46200</v>
      </c>
      <c r="Z193" s="30" t="s">
        <v>108</v>
      </c>
      <c r="AA193" s="29">
        <f>VLOOKUP($Z193,Sheet1!$A$2:$B$95,2,FALSE)</f>
        <v>484000</v>
      </c>
      <c r="AB193" s="30" t="s">
        <v>69</v>
      </c>
      <c r="AC193" s="29">
        <f>VLOOKUP($AB193,Sheet1!$A$2:$B$95,2,FALSE)</f>
        <v>0</v>
      </c>
      <c r="AD193" s="31" t="s">
        <v>47</v>
      </c>
      <c r="AE193" s="32">
        <f>VLOOKUP($AD193,Sheet1!$A$2:$B$95,2,FALSE)</f>
        <v>0</v>
      </c>
      <c r="AF193" s="33" t="s">
        <v>48</v>
      </c>
      <c r="AG193" s="32">
        <f>VLOOKUP($AF193,Sheet1!$A$2:$B$95,2,FALSE)</f>
        <v>148500</v>
      </c>
      <c r="AH193" s="34" t="s">
        <v>58</v>
      </c>
      <c r="AI193" s="35">
        <f>VLOOKUP($AH193,Sheet1!$A$2:$B$95,2,FALSE)</f>
        <v>0</v>
      </c>
      <c r="AJ193" s="172" t="s">
        <v>50</v>
      </c>
      <c r="AK193" s="35">
        <f>VLOOKUP($AJ193,Sheet1!$A$2:$B$95,2,FALSE)</f>
        <v>50000</v>
      </c>
    </row>
    <row r="194" spans="1:37">
      <c r="A194" s="157">
        <v>25</v>
      </c>
      <c r="B194" s="181">
        <v>193</v>
      </c>
      <c r="C194" s="177" t="s">
        <v>883</v>
      </c>
      <c r="D194" s="18" t="s">
        <v>884</v>
      </c>
      <c r="E194" s="44" t="s">
        <v>881</v>
      </c>
      <c r="F194" s="19" t="s">
        <v>164</v>
      </c>
      <c r="G194" s="19" t="s">
        <v>165</v>
      </c>
      <c r="H194" s="141"/>
      <c r="I194" s="20">
        <f t="shared" ref="I194:I257" si="3">SUM(K194)+M194+O194+Q194+S194+U194+W194+Y194+AA194+AC194+AE194+AG194+AI194+AK194</f>
        <v>1643350</v>
      </c>
      <c r="J194" s="21" t="s">
        <v>37</v>
      </c>
      <c r="K194" s="22">
        <f>VLOOKUP($J194,Sheet1!$A$2:$B$95,2,FALSE)</f>
        <v>0</v>
      </c>
      <c r="L194" s="23" t="s">
        <v>38</v>
      </c>
      <c r="M194" s="22">
        <f>VLOOKUP($L194,Sheet1!$A$2:$B$95,2,FALSE)</f>
        <v>354750</v>
      </c>
      <c r="N194" s="40" t="s">
        <v>39</v>
      </c>
      <c r="O194" s="25">
        <f>VLOOKUP($N194,Sheet1!$A$2:$B$95,2,FALSE)</f>
        <v>78100</v>
      </c>
      <c r="P194" s="41" t="s">
        <v>136</v>
      </c>
      <c r="Q194" s="25">
        <f>VLOOKUP($P194,Sheet1!$A$2:$B$95,2,FALSE)</f>
        <v>148500</v>
      </c>
      <c r="R194" s="26" t="s">
        <v>41</v>
      </c>
      <c r="S194" s="27">
        <f>VLOOKUP($R194,Sheet1!$A$2:$B$95,2,FALSE)</f>
        <v>68200</v>
      </c>
      <c r="T194" s="26" t="s">
        <v>152</v>
      </c>
      <c r="U194" s="27">
        <f>VLOOKUP($T194,Sheet1!$A$2:$B$95,2,FALSE)</f>
        <v>233200</v>
      </c>
      <c r="V194" s="26" t="s">
        <v>43</v>
      </c>
      <c r="W194" s="27">
        <f>VLOOKUP($V194,Sheet1!$A$2:$B$95,2,FALSE)</f>
        <v>78100</v>
      </c>
      <c r="X194" s="30" t="s">
        <v>108</v>
      </c>
      <c r="Y194" s="29">
        <f>VLOOKUP($X194,Sheet1!$A$2:$B$95,2,FALSE)</f>
        <v>484000</v>
      </c>
      <c r="Z194" s="28" t="s">
        <v>76</v>
      </c>
      <c r="AA194" s="29">
        <f>VLOOKUP($Z194,Sheet1!$A$2:$B$95,2,FALSE)</f>
        <v>0</v>
      </c>
      <c r="AB194" s="28" t="s">
        <v>69</v>
      </c>
      <c r="AC194" s="29">
        <f>VLOOKUP($AB194,Sheet1!$A$2:$B$95,2,FALSE)</f>
        <v>0</v>
      </c>
      <c r="AD194" s="31" t="s">
        <v>48</v>
      </c>
      <c r="AE194" s="32">
        <f>VLOOKUP($AD194,Sheet1!$A$2:$B$95,2,FALSE)</f>
        <v>148500</v>
      </c>
      <c r="AF194" s="33" t="s">
        <v>133</v>
      </c>
      <c r="AG194" s="32">
        <f>VLOOKUP($AF194,Sheet1!$A$2:$B$95,2,FALSE)</f>
        <v>0</v>
      </c>
      <c r="AH194" s="38" t="s">
        <v>49</v>
      </c>
      <c r="AI194" s="35">
        <f>VLOOKUP($AH194,Sheet1!$A$2:$B$95,2,FALSE)</f>
        <v>0</v>
      </c>
      <c r="AJ194" s="172" t="s">
        <v>50</v>
      </c>
      <c r="AK194" s="35">
        <f>VLOOKUP($AJ194,Sheet1!$A$2:$B$95,2,FALSE)</f>
        <v>50000</v>
      </c>
    </row>
    <row r="195" spans="1:37">
      <c r="A195" s="157">
        <v>161</v>
      </c>
      <c r="B195" s="181">
        <v>194</v>
      </c>
      <c r="C195" s="177" t="s">
        <v>648</v>
      </c>
      <c r="D195" s="18" t="s">
        <v>643</v>
      </c>
      <c r="E195" s="44" t="s">
        <v>645</v>
      </c>
      <c r="F195" s="126" t="s">
        <v>36</v>
      </c>
      <c r="G195" s="19" t="s">
        <v>165</v>
      </c>
      <c r="H195" s="141">
        <v>80</v>
      </c>
      <c r="I195" s="20">
        <f t="shared" si="3"/>
        <v>1643350</v>
      </c>
      <c r="J195" s="21" t="s">
        <v>81</v>
      </c>
      <c r="K195" s="22">
        <f>VLOOKUP($J195,Sheet1!$A$2:$B$95,2,FALSE)</f>
        <v>105600</v>
      </c>
      <c r="L195" s="23" t="s">
        <v>38</v>
      </c>
      <c r="M195" s="22">
        <f>VLOOKUP($L195,Sheet1!$A$2:$B$95,2,FALSE)</f>
        <v>354750</v>
      </c>
      <c r="N195" s="24" t="s">
        <v>124</v>
      </c>
      <c r="O195" s="25">
        <f>VLOOKUP($N195,Sheet1!$A$2:$B$95,2,FALSE)</f>
        <v>308000</v>
      </c>
      <c r="P195" s="24" t="s">
        <v>128</v>
      </c>
      <c r="Q195" s="25">
        <f>VLOOKUP($P195,Sheet1!$A$2:$B$95,2,FALSE)</f>
        <v>46200</v>
      </c>
      <c r="R195" s="26" t="s">
        <v>41</v>
      </c>
      <c r="S195" s="27">
        <f>VLOOKUP($R195,Sheet1!$A$2:$B$95,2,FALSE)</f>
        <v>68200</v>
      </c>
      <c r="T195" s="26" t="s">
        <v>180</v>
      </c>
      <c r="U195" s="27">
        <f>VLOOKUP($T195,Sheet1!$A$2:$B$95,2,FALSE)</f>
        <v>0</v>
      </c>
      <c r="V195" s="26" t="s">
        <v>43</v>
      </c>
      <c r="W195" s="27">
        <f>VLOOKUP($V195,Sheet1!$A$2:$B$95,2,FALSE)</f>
        <v>78100</v>
      </c>
      <c r="X195" s="28" t="s">
        <v>108</v>
      </c>
      <c r="Y195" s="29">
        <f>VLOOKUP($X195,Sheet1!$A$2:$B$95,2,FALSE)</f>
        <v>484000</v>
      </c>
      <c r="Z195" s="30" t="s">
        <v>76</v>
      </c>
      <c r="AA195" s="29">
        <f>VLOOKUP($Z195,Sheet1!$A$2:$B$95,2,FALSE)</f>
        <v>0</v>
      </c>
      <c r="AB195" s="30" t="s">
        <v>45</v>
      </c>
      <c r="AC195" s="29">
        <f>VLOOKUP($AB195,Sheet1!$A$2:$B$95,2,FALSE)</f>
        <v>0</v>
      </c>
      <c r="AD195" s="31" t="s">
        <v>47</v>
      </c>
      <c r="AE195" s="32">
        <f>VLOOKUP($AD195,Sheet1!$A$2:$B$95,2,FALSE)</f>
        <v>0</v>
      </c>
      <c r="AF195" s="33" t="s">
        <v>48</v>
      </c>
      <c r="AG195" s="32">
        <f>VLOOKUP($AF195,Sheet1!$A$2:$B$95,2,FALSE)</f>
        <v>148500</v>
      </c>
      <c r="AH195" s="34" t="s">
        <v>58</v>
      </c>
      <c r="AI195" s="35">
        <f>VLOOKUP($AH195,Sheet1!$A$2:$B$95,2,FALSE)</f>
        <v>0</v>
      </c>
      <c r="AJ195" s="172" t="s">
        <v>50</v>
      </c>
      <c r="AK195" s="35">
        <f>VLOOKUP($AJ195,Sheet1!$A$2:$B$95,2,FALSE)</f>
        <v>50000</v>
      </c>
    </row>
    <row r="196" spans="1:37">
      <c r="A196" s="157">
        <v>78</v>
      </c>
      <c r="B196" s="181">
        <v>195</v>
      </c>
      <c r="C196" s="177" t="s">
        <v>585</v>
      </c>
      <c r="D196" s="18" t="s">
        <v>586</v>
      </c>
      <c r="E196" s="44" t="s">
        <v>559</v>
      </c>
      <c r="F196" s="19" t="s">
        <v>559</v>
      </c>
      <c r="G196" s="19" t="s">
        <v>559</v>
      </c>
      <c r="H196" s="141"/>
      <c r="I196" s="20">
        <f t="shared" si="3"/>
        <v>1642740</v>
      </c>
      <c r="J196" s="21" t="s">
        <v>64</v>
      </c>
      <c r="K196" s="22">
        <f>VLOOKUP($J196,Sheet1!$A$2:$B$95,2,FALSE)</f>
        <v>105600</v>
      </c>
      <c r="L196" s="23" t="s">
        <v>53</v>
      </c>
      <c r="M196" s="22">
        <f>VLOOKUP($L196,Sheet1!$A$2:$B$95,2,FALSE)</f>
        <v>233200</v>
      </c>
      <c r="N196" s="24" t="s">
        <v>130</v>
      </c>
      <c r="O196" s="25">
        <f>VLOOKUP($N196,Sheet1!$A$2:$B$95,2,FALSE)</f>
        <v>748000</v>
      </c>
      <c r="P196" s="24" t="s">
        <v>115</v>
      </c>
      <c r="Q196" s="25">
        <f>VLOOKUP($P196,Sheet1!$A$2:$B$95,2,FALSE)</f>
        <v>30140</v>
      </c>
      <c r="R196" s="26" t="s">
        <v>152</v>
      </c>
      <c r="S196" s="27">
        <f>VLOOKUP($R196,Sheet1!$A$2:$B$95,2,FALSE)</f>
        <v>233200</v>
      </c>
      <c r="T196" s="26" t="s">
        <v>159</v>
      </c>
      <c r="U196" s="27">
        <f>VLOOKUP($T196,Sheet1!$A$2:$B$95,2,FALSE)</f>
        <v>181500</v>
      </c>
      <c r="V196" s="26" t="s">
        <v>158</v>
      </c>
      <c r="W196" s="27">
        <f>VLOOKUP($V196,Sheet1!$A$2:$B$95,2,FALSE)</f>
        <v>78100</v>
      </c>
      <c r="X196" s="28" t="s">
        <v>119</v>
      </c>
      <c r="Y196" s="29">
        <f>VLOOKUP($X196,Sheet1!$A$2:$B$95,2,FALSE)</f>
        <v>0</v>
      </c>
      <c r="Z196" s="30" t="s">
        <v>45</v>
      </c>
      <c r="AA196" s="29">
        <f>VLOOKUP($Z196,Sheet1!$A$2:$B$95,2,FALSE)</f>
        <v>0</v>
      </c>
      <c r="AB196" s="30" t="s">
        <v>82</v>
      </c>
      <c r="AC196" s="29">
        <f>VLOOKUP($AB196,Sheet1!$A$2:$B$95,2,FALSE)</f>
        <v>33000</v>
      </c>
      <c r="AD196" s="31" t="s">
        <v>47</v>
      </c>
      <c r="AE196" s="32">
        <f>VLOOKUP($AD196,Sheet1!$A$2:$B$95,2,FALSE)</f>
        <v>0</v>
      </c>
      <c r="AF196" s="33" t="s">
        <v>131</v>
      </c>
      <c r="AG196" s="32">
        <f>VLOOKUP($AF196,Sheet1!$A$2:$B$95,2,FALSE)</f>
        <v>0</v>
      </c>
      <c r="AH196" s="34" t="s">
        <v>49</v>
      </c>
      <c r="AI196" s="35">
        <f>VLOOKUP($AH196,Sheet1!$A$2:$B$95,2,FALSE)</f>
        <v>0</v>
      </c>
      <c r="AJ196" s="172" t="s">
        <v>151</v>
      </c>
      <c r="AK196" s="35">
        <f>VLOOKUP($AJ196,Sheet1!$A$2:$B$95,2,FALSE)</f>
        <v>0</v>
      </c>
    </row>
    <row r="197" spans="1:37">
      <c r="A197" s="157">
        <v>418</v>
      </c>
      <c r="B197" s="181">
        <v>196</v>
      </c>
      <c r="C197" s="177" t="s">
        <v>226</v>
      </c>
      <c r="D197" s="18" t="s">
        <v>224</v>
      </c>
      <c r="E197" s="44" t="s">
        <v>225</v>
      </c>
      <c r="F197" s="126" t="s">
        <v>36</v>
      </c>
      <c r="G197" s="19" t="s">
        <v>165</v>
      </c>
      <c r="H197" s="141">
        <v>80</v>
      </c>
      <c r="I197" s="20">
        <f t="shared" si="3"/>
        <v>1641788</v>
      </c>
      <c r="J197" s="21" t="s">
        <v>53</v>
      </c>
      <c r="K197" s="22">
        <f>VLOOKUP($J197,Sheet1!$A$2:$B$95,2,FALSE)</f>
        <v>233200</v>
      </c>
      <c r="L197" s="23" t="s">
        <v>68</v>
      </c>
      <c r="M197" s="22">
        <f>VLOOKUP($L197,Sheet1!$A$2:$B$95,2,FALSE)</f>
        <v>233200</v>
      </c>
      <c r="N197" s="24" t="s">
        <v>124</v>
      </c>
      <c r="O197" s="25">
        <f>VLOOKUP($N197,Sheet1!$A$2:$B$95,2,FALSE)</f>
        <v>308000</v>
      </c>
      <c r="P197" s="24" t="s">
        <v>136</v>
      </c>
      <c r="Q197" s="25">
        <f>VLOOKUP($P197,Sheet1!$A$2:$B$95,2,FALSE)</f>
        <v>148500</v>
      </c>
      <c r="R197" s="26" t="s">
        <v>41</v>
      </c>
      <c r="S197" s="27">
        <f>VLOOKUP($R197,Sheet1!$A$2:$B$95,2,FALSE)</f>
        <v>68200</v>
      </c>
      <c r="T197" s="26" t="s">
        <v>146</v>
      </c>
      <c r="U197" s="27">
        <f>VLOOKUP($T197,Sheet1!$A$2:$B$95,2,FALSE)</f>
        <v>181500</v>
      </c>
      <c r="V197" s="26" t="s">
        <v>155</v>
      </c>
      <c r="W197" s="27">
        <f>VLOOKUP($V197,Sheet1!$A$2:$B$95,2,FALSE)</f>
        <v>62150</v>
      </c>
      <c r="X197" s="28" t="s">
        <v>44</v>
      </c>
      <c r="Y197" s="29">
        <f>VLOOKUP($X197,Sheet1!$A$2:$B$95,2,FALSE)</f>
        <v>52938</v>
      </c>
      <c r="Z197" s="30" t="s">
        <v>85</v>
      </c>
      <c r="AA197" s="29">
        <f>VLOOKUP($Z197,Sheet1!$A$2:$B$95,2,FALSE)</f>
        <v>105600</v>
      </c>
      <c r="AB197" s="30" t="s">
        <v>45</v>
      </c>
      <c r="AC197" s="29">
        <f>VLOOKUP($AB197,Sheet1!$A$2:$B$95,2,FALSE)</f>
        <v>0</v>
      </c>
      <c r="AD197" s="31" t="s">
        <v>47</v>
      </c>
      <c r="AE197" s="32">
        <f>VLOOKUP($AD197,Sheet1!$A$2:$B$95,2,FALSE)</f>
        <v>0</v>
      </c>
      <c r="AF197" s="33" t="s">
        <v>48</v>
      </c>
      <c r="AG197" s="32">
        <f>VLOOKUP($AF197,Sheet1!$A$2:$B$95,2,FALSE)</f>
        <v>148500</v>
      </c>
      <c r="AH197" s="34" t="s">
        <v>153</v>
      </c>
      <c r="AI197" s="35">
        <f>VLOOKUP($AH197,Sheet1!$A$2:$B$95,2,FALSE)</f>
        <v>100000</v>
      </c>
      <c r="AJ197" s="172" t="s">
        <v>58</v>
      </c>
      <c r="AK197" s="35">
        <f>VLOOKUP($AJ197,Sheet1!$A$2:$B$95,2,FALSE)</f>
        <v>0</v>
      </c>
    </row>
    <row r="198" spans="1:37">
      <c r="A198" s="157">
        <v>286</v>
      </c>
      <c r="B198" s="181">
        <v>197</v>
      </c>
      <c r="C198" s="177" t="s">
        <v>385</v>
      </c>
      <c r="D198" s="18" t="s">
        <v>388</v>
      </c>
      <c r="E198" s="44" t="s">
        <v>386</v>
      </c>
      <c r="F198" s="19" t="s">
        <v>164</v>
      </c>
      <c r="G198" s="19" t="s">
        <v>165</v>
      </c>
      <c r="H198" s="141"/>
      <c r="I198" s="20">
        <f t="shared" si="3"/>
        <v>1641288</v>
      </c>
      <c r="J198" s="21" t="s">
        <v>53</v>
      </c>
      <c r="K198" s="22">
        <f>VLOOKUP($J198,Sheet1!$A$2:$B$95,2,FALSE)</f>
        <v>233200</v>
      </c>
      <c r="L198" s="23" t="s">
        <v>38</v>
      </c>
      <c r="M198" s="22">
        <f>VLOOKUP($L198,Sheet1!$A$2:$B$95,2,FALSE)</f>
        <v>354750</v>
      </c>
      <c r="N198" s="24" t="s">
        <v>122</v>
      </c>
      <c r="O198" s="25">
        <f>VLOOKUP($N198,Sheet1!$A$2:$B$95,2,FALSE)</f>
        <v>484000</v>
      </c>
      <c r="P198" s="24" t="s">
        <v>136</v>
      </c>
      <c r="Q198" s="25">
        <f>VLOOKUP($P198,Sheet1!$A$2:$B$95,2,FALSE)</f>
        <v>148500</v>
      </c>
      <c r="R198" s="26" t="s">
        <v>42</v>
      </c>
      <c r="S198" s="27">
        <f>VLOOKUP($R198,Sheet1!$A$2:$B$95,2,FALSE)</f>
        <v>28600</v>
      </c>
      <c r="T198" s="26" t="s">
        <v>55</v>
      </c>
      <c r="U198" s="27">
        <f>VLOOKUP($T198,Sheet1!$A$2:$B$95,2,FALSE)</f>
        <v>105600</v>
      </c>
      <c r="V198" s="26" t="s">
        <v>43</v>
      </c>
      <c r="W198" s="27">
        <f>VLOOKUP($V198,Sheet1!$A$2:$B$95,2,FALSE)</f>
        <v>78100</v>
      </c>
      <c r="X198" s="28" t="s">
        <v>44</v>
      </c>
      <c r="Y198" s="29">
        <f>VLOOKUP($X198,Sheet1!$A$2:$B$95,2,FALSE)</f>
        <v>52938</v>
      </c>
      <c r="Z198" s="30" t="s">
        <v>85</v>
      </c>
      <c r="AA198" s="29">
        <f>VLOOKUP($Z198,Sheet1!$A$2:$B$95,2,FALSE)</f>
        <v>105600</v>
      </c>
      <c r="AB198" s="30" t="s">
        <v>57</v>
      </c>
      <c r="AC198" s="29">
        <f>VLOOKUP($AB198,Sheet1!$A$2:$B$95,2,FALSE)</f>
        <v>0</v>
      </c>
      <c r="AD198" s="31" t="s">
        <v>47</v>
      </c>
      <c r="AE198" s="32">
        <f>VLOOKUP($AD198,Sheet1!$A$2:$B$95,2,FALSE)</f>
        <v>0</v>
      </c>
      <c r="AF198" s="33" t="s">
        <v>143</v>
      </c>
      <c r="AG198" s="32">
        <f>VLOOKUP($AF198,Sheet1!$A$2:$B$95,2,FALSE)</f>
        <v>0</v>
      </c>
      <c r="AH198" s="34" t="s">
        <v>58</v>
      </c>
      <c r="AI198" s="35">
        <f>VLOOKUP($AH198,Sheet1!$A$2:$B$95,2,FALSE)</f>
        <v>0</v>
      </c>
      <c r="AJ198" s="172" t="s">
        <v>50</v>
      </c>
      <c r="AK198" s="35">
        <f>VLOOKUP($AJ198,Sheet1!$A$2:$B$95,2,FALSE)</f>
        <v>50000</v>
      </c>
    </row>
    <row r="199" spans="1:37">
      <c r="A199" s="157">
        <v>106</v>
      </c>
      <c r="B199" s="181">
        <v>198</v>
      </c>
      <c r="C199" s="177" t="s">
        <v>607</v>
      </c>
      <c r="D199" s="18" t="s">
        <v>162</v>
      </c>
      <c r="E199" s="44" t="s">
        <v>163</v>
      </c>
      <c r="F199" s="19" t="s">
        <v>164</v>
      </c>
      <c r="G199" s="19" t="s">
        <v>165</v>
      </c>
      <c r="H199" s="141"/>
      <c r="I199" s="20">
        <f t="shared" si="3"/>
        <v>1637850</v>
      </c>
      <c r="J199" s="21" t="s">
        <v>38</v>
      </c>
      <c r="K199" s="22">
        <f>VLOOKUP($J199,Sheet1!$A$2:$B$95,2,FALSE)</f>
        <v>354750</v>
      </c>
      <c r="L199" s="23" t="s">
        <v>53</v>
      </c>
      <c r="M199" s="22">
        <f>VLOOKUP($L199,Sheet1!$A$2:$B$95,2,FALSE)</f>
        <v>233200</v>
      </c>
      <c r="N199" s="24" t="s">
        <v>128</v>
      </c>
      <c r="O199" s="25">
        <f>VLOOKUP($N199,Sheet1!$A$2:$B$95,2,FALSE)</f>
        <v>46200</v>
      </c>
      <c r="P199" s="24" t="s">
        <v>54</v>
      </c>
      <c r="Q199" s="25">
        <f>VLOOKUP($P199,Sheet1!$A$2:$B$95,2,FALSE)</f>
        <v>0</v>
      </c>
      <c r="R199" s="26" t="s">
        <v>55</v>
      </c>
      <c r="S199" s="27">
        <f>VLOOKUP($R199,Sheet1!$A$2:$B$95,2,FALSE)</f>
        <v>105600</v>
      </c>
      <c r="T199" s="26" t="s">
        <v>148</v>
      </c>
      <c r="U199" s="27">
        <f>VLOOKUP($T199,Sheet1!$A$2:$B$95,2,FALSE)</f>
        <v>40700</v>
      </c>
      <c r="V199" s="26" t="s">
        <v>146</v>
      </c>
      <c r="W199" s="27">
        <f>VLOOKUP($V199,Sheet1!$A$2:$B$95,2,FALSE)</f>
        <v>181500</v>
      </c>
      <c r="X199" s="28" t="s">
        <v>99</v>
      </c>
      <c r="Y199" s="29">
        <f>VLOOKUP($X199,Sheet1!$A$2:$B$95,2,FALSE)</f>
        <v>105600</v>
      </c>
      <c r="Z199" s="30" t="s">
        <v>108</v>
      </c>
      <c r="AA199" s="29">
        <f>VLOOKUP($Z199,Sheet1!$A$2:$B$95,2,FALSE)</f>
        <v>484000</v>
      </c>
      <c r="AB199" s="30" t="s">
        <v>116</v>
      </c>
      <c r="AC199" s="29">
        <f>VLOOKUP($AB199,Sheet1!$A$2:$B$95,2,FALSE)</f>
        <v>36300</v>
      </c>
      <c r="AD199" s="31" t="s">
        <v>47</v>
      </c>
      <c r="AE199" s="32">
        <f>VLOOKUP($AD199,Sheet1!$A$2:$B$95,2,FALSE)</f>
        <v>0</v>
      </c>
      <c r="AF199" s="33" t="s">
        <v>143</v>
      </c>
      <c r="AG199" s="32">
        <f>VLOOKUP($AF199,Sheet1!$A$2:$B$95,2,FALSE)</f>
        <v>0</v>
      </c>
      <c r="AH199" s="34" t="s">
        <v>58</v>
      </c>
      <c r="AI199" s="35">
        <f>VLOOKUP($AH199,Sheet1!$A$2:$B$95,2,FALSE)</f>
        <v>0</v>
      </c>
      <c r="AJ199" s="172" t="s">
        <v>50</v>
      </c>
      <c r="AK199" s="35">
        <f>VLOOKUP($AJ199,Sheet1!$A$2:$B$95,2,FALSE)</f>
        <v>50000</v>
      </c>
    </row>
    <row r="200" spans="1:37">
      <c r="A200" s="157">
        <v>342</v>
      </c>
      <c r="B200" s="181">
        <v>199</v>
      </c>
      <c r="C200" s="177" t="s">
        <v>1016</v>
      </c>
      <c r="D200" s="18" t="s">
        <v>1015</v>
      </c>
      <c r="E200" s="44" t="s">
        <v>445</v>
      </c>
      <c r="F200" s="45" t="s">
        <v>164</v>
      </c>
      <c r="G200" s="45" t="s">
        <v>165</v>
      </c>
      <c r="H200" s="144"/>
      <c r="I200" s="20">
        <f t="shared" si="3"/>
        <v>1637850</v>
      </c>
      <c r="J200" s="21" t="s">
        <v>64</v>
      </c>
      <c r="K200" s="22">
        <f>VLOOKUP($J200,Sheet1!$A$2:$B$95,2,FALSE)</f>
        <v>105600</v>
      </c>
      <c r="L200" s="23" t="s">
        <v>38</v>
      </c>
      <c r="M200" s="22">
        <f>VLOOKUP($L200,Sheet1!$A$2:$B$95,2,FALSE)</f>
        <v>354750</v>
      </c>
      <c r="N200" s="24" t="s">
        <v>124</v>
      </c>
      <c r="O200" s="25">
        <f>VLOOKUP($N200,Sheet1!$A$2:$B$95,2,FALSE)</f>
        <v>308000</v>
      </c>
      <c r="P200" s="24" t="s">
        <v>134</v>
      </c>
      <c r="Q200" s="25">
        <f>VLOOKUP($P200,Sheet1!$A$2:$B$95,2,FALSE)</f>
        <v>148500</v>
      </c>
      <c r="R200" s="48" t="s">
        <v>152</v>
      </c>
      <c r="S200" s="27">
        <f>VLOOKUP($R200,Sheet1!$A$2:$B$95,2,FALSE)</f>
        <v>233200</v>
      </c>
      <c r="T200" s="26" t="s">
        <v>55</v>
      </c>
      <c r="U200" s="27">
        <f>VLOOKUP($T200,Sheet1!$A$2:$B$95,2,FALSE)</f>
        <v>105600</v>
      </c>
      <c r="V200" s="26" t="s">
        <v>43</v>
      </c>
      <c r="W200" s="27">
        <f>VLOOKUP($V200,Sheet1!$A$2:$B$95,2,FALSE)</f>
        <v>78100</v>
      </c>
      <c r="X200" s="37" t="s">
        <v>106</v>
      </c>
      <c r="Y200" s="29">
        <f>VLOOKUP($X200,Sheet1!$A$2:$B$95,2,FALSE)</f>
        <v>148500</v>
      </c>
      <c r="Z200" s="30" t="s">
        <v>85</v>
      </c>
      <c r="AA200" s="29">
        <f>VLOOKUP($Z200,Sheet1!$A$2:$B$95,2,FALSE)</f>
        <v>105600</v>
      </c>
      <c r="AB200" s="28" t="s">
        <v>69</v>
      </c>
      <c r="AC200" s="29">
        <f>VLOOKUP($AB200,Sheet1!$A$2:$B$95,2,FALSE)</f>
        <v>0</v>
      </c>
      <c r="AD200" s="31" t="s">
        <v>47</v>
      </c>
      <c r="AE200" s="32">
        <f>VLOOKUP($AD200,Sheet1!$A$2:$B$95,2,FALSE)</f>
        <v>0</v>
      </c>
      <c r="AF200" s="39" t="s">
        <v>133</v>
      </c>
      <c r="AG200" s="32">
        <f>VLOOKUP($AF200,Sheet1!$A$2:$B$95,2,FALSE)</f>
        <v>0</v>
      </c>
      <c r="AH200" s="34" t="s">
        <v>151</v>
      </c>
      <c r="AI200" s="35">
        <f>VLOOKUP($AH200,Sheet1!$A$2:$B$95,2,FALSE)</f>
        <v>0</v>
      </c>
      <c r="AJ200" s="172" t="s">
        <v>50</v>
      </c>
      <c r="AK200" s="35">
        <f>VLOOKUP($AJ200,Sheet1!$A$2:$B$95,2,FALSE)</f>
        <v>50000</v>
      </c>
    </row>
    <row r="201" spans="1:37">
      <c r="A201" s="157">
        <v>360</v>
      </c>
      <c r="B201" s="181">
        <v>200</v>
      </c>
      <c r="C201" s="177" t="s">
        <v>288</v>
      </c>
      <c r="D201" s="18" t="s">
        <v>286</v>
      </c>
      <c r="E201" s="44" t="s">
        <v>287</v>
      </c>
      <c r="F201" s="19" t="s">
        <v>164</v>
      </c>
      <c r="G201" s="19" t="s">
        <v>165</v>
      </c>
      <c r="H201" s="141"/>
      <c r="I201" s="20">
        <f t="shared" si="3"/>
        <v>1632250</v>
      </c>
      <c r="J201" s="21" t="s">
        <v>75</v>
      </c>
      <c r="K201" s="22">
        <f>VLOOKUP($J201,Sheet1!$A$2:$B$95,2,FALSE)</f>
        <v>233200</v>
      </c>
      <c r="L201" s="23" t="s">
        <v>38</v>
      </c>
      <c r="M201" s="22">
        <f>VLOOKUP($L201,Sheet1!$A$2:$B$95,2,FALSE)</f>
        <v>354750</v>
      </c>
      <c r="N201" s="24" t="s">
        <v>118</v>
      </c>
      <c r="O201" s="25">
        <f>VLOOKUP($N201,Sheet1!$A$2:$B$95,2,FALSE)</f>
        <v>0</v>
      </c>
      <c r="P201" s="24" t="s">
        <v>132</v>
      </c>
      <c r="Q201" s="25">
        <f>VLOOKUP($P201,Sheet1!$A$2:$B$95,2,FALSE)</f>
        <v>78100</v>
      </c>
      <c r="R201" s="26" t="s">
        <v>180</v>
      </c>
      <c r="S201" s="27">
        <f>VLOOKUP($R201,Sheet1!$A$2:$B$95,2,FALSE)</f>
        <v>0</v>
      </c>
      <c r="T201" s="26" t="s">
        <v>55</v>
      </c>
      <c r="U201" s="27">
        <f>VLOOKUP($T201,Sheet1!$A$2:$B$95,2,FALSE)</f>
        <v>105600</v>
      </c>
      <c r="V201" s="26" t="s">
        <v>43</v>
      </c>
      <c r="W201" s="27">
        <f>VLOOKUP($V201,Sheet1!$A$2:$B$95,2,FALSE)</f>
        <v>78100</v>
      </c>
      <c r="X201" s="28" t="s">
        <v>108</v>
      </c>
      <c r="Y201" s="29">
        <f>VLOOKUP($X201,Sheet1!$A$2:$B$95,2,FALSE)</f>
        <v>484000</v>
      </c>
      <c r="Z201" s="30" t="s">
        <v>93</v>
      </c>
      <c r="AA201" s="29">
        <f>VLOOKUP($Z201,Sheet1!$A$2:$B$95,2,FALSE)</f>
        <v>0</v>
      </c>
      <c r="AB201" s="30" t="s">
        <v>69</v>
      </c>
      <c r="AC201" s="29">
        <f>VLOOKUP($AB201,Sheet1!$A$2:$B$95,2,FALSE)</f>
        <v>0</v>
      </c>
      <c r="AD201" s="31" t="s">
        <v>133</v>
      </c>
      <c r="AE201" s="32">
        <f>VLOOKUP($AD201,Sheet1!$A$2:$B$95,2,FALSE)</f>
        <v>0</v>
      </c>
      <c r="AF201" s="33" t="s">
        <v>48</v>
      </c>
      <c r="AG201" s="32">
        <f>VLOOKUP($AF201,Sheet1!$A$2:$B$95,2,FALSE)</f>
        <v>148500</v>
      </c>
      <c r="AH201" s="34" t="s">
        <v>153</v>
      </c>
      <c r="AI201" s="35">
        <f>VLOOKUP($AH201,Sheet1!$A$2:$B$95,2,FALSE)</f>
        <v>100000</v>
      </c>
      <c r="AJ201" s="172" t="s">
        <v>50</v>
      </c>
      <c r="AK201" s="35">
        <f>VLOOKUP($AJ201,Sheet1!$A$2:$B$95,2,FALSE)</f>
        <v>50000</v>
      </c>
    </row>
    <row r="202" spans="1:37">
      <c r="A202" s="157">
        <v>6</v>
      </c>
      <c r="B202" s="181">
        <v>201</v>
      </c>
      <c r="C202" s="177" t="s">
        <v>896</v>
      </c>
      <c r="D202" s="18" t="s">
        <v>895</v>
      </c>
      <c r="E202" s="44" t="s">
        <v>897</v>
      </c>
      <c r="F202" s="158" t="s">
        <v>164</v>
      </c>
      <c r="G202" s="19" t="s">
        <v>165</v>
      </c>
      <c r="H202" s="141"/>
      <c r="I202" s="20">
        <f t="shared" si="3"/>
        <v>1627950</v>
      </c>
      <c r="J202" s="21" t="s">
        <v>38</v>
      </c>
      <c r="K202" s="22">
        <f>VLOOKUP($J202,Sheet1!$A$2:$B$95,2,FALSE)</f>
        <v>354750</v>
      </c>
      <c r="L202" s="23" t="s">
        <v>53</v>
      </c>
      <c r="M202" s="22">
        <f>VLOOKUP($L202,Sheet1!$A$2:$B$95,2,FALSE)</f>
        <v>233200</v>
      </c>
      <c r="N202" s="40" t="s">
        <v>128</v>
      </c>
      <c r="O202" s="25">
        <f>VLOOKUP($N202,Sheet1!$A$2:$B$95,2,FALSE)</f>
        <v>46200</v>
      </c>
      <c r="P202" s="24" t="s">
        <v>54</v>
      </c>
      <c r="Q202" s="25">
        <f>VLOOKUP($P202,Sheet1!$A$2:$B$95,2,FALSE)</f>
        <v>0</v>
      </c>
      <c r="R202" s="48" t="s">
        <v>156</v>
      </c>
      <c r="S202" s="27">
        <f>VLOOKUP($R202,Sheet1!$A$2:$B$95,2,FALSE)</f>
        <v>0</v>
      </c>
      <c r="T202" s="26" t="s">
        <v>152</v>
      </c>
      <c r="U202" s="27">
        <f>VLOOKUP($T202,Sheet1!$A$2:$B$95,2,FALSE)</f>
        <v>233200</v>
      </c>
      <c r="V202" s="26" t="s">
        <v>43</v>
      </c>
      <c r="W202" s="27">
        <f>VLOOKUP($V202,Sheet1!$A$2:$B$95,2,FALSE)</f>
        <v>78100</v>
      </c>
      <c r="X202" s="30" t="s">
        <v>108</v>
      </c>
      <c r="Y202" s="29">
        <f>VLOOKUP($X202,Sheet1!$A$2:$B$95,2,FALSE)</f>
        <v>484000</v>
      </c>
      <c r="Z202" s="28" t="s">
        <v>57</v>
      </c>
      <c r="AA202" s="29">
        <f>VLOOKUP($Z202,Sheet1!$A$2:$B$95,2,FALSE)</f>
        <v>0</v>
      </c>
      <c r="AB202" s="30" t="s">
        <v>76</v>
      </c>
      <c r="AC202" s="29">
        <f>VLOOKUP($AB202,Sheet1!$A$2:$B$95,2,FALSE)</f>
        <v>0</v>
      </c>
      <c r="AD202" s="31" t="s">
        <v>48</v>
      </c>
      <c r="AE202" s="32">
        <f>VLOOKUP($AD202,Sheet1!$A$2:$B$95,2,FALSE)</f>
        <v>148500</v>
      </c>
      <c r="AF202" s="33" t="s">
        <v>133</v>
      </c>
      <c r="AG202" s="32">
        <f>VLOOKUP($AF202,Sheet1!$A$2:$B$95,2,FALSE)</f>
        <v>0</v>
      </c>
      <c r="AH202" s="34" t="s">
        <v>49</v>
      </c>
      <c r="AI202" s="35">
        <f>VLOOKUP($AH202,Sheet1!$A$2:$B$95,2,FALSE)</f>
        <v>0</v>
      </c>
      <c r="AJ202" s="172" t="s">
        <v>50</v>
      </c>
      <c r="AK202" s="35">
        <f>VLOOKUP($AJ202,Sheet1!$A$2:$B$95,2,FALSE)</f>
        <v>50000</v>
      </c>
    </row>
    <row r="203" spans="1:37">
      <c r="A203" s="157">
        <v>321</v>
      </c>
      <c r="B203" s="181">
        <v>202</v>
      </c>
      <c r="C203" s="177" t="s">
        <v>851</v>
      </c>
      <c r="D203" s="18" t="s">
        <v>850</v>
      </c>
      <c r="E203" s="44" t="s">
        <v>853</v>
      </c>
      <c r="F203" s="19" t="s">
        <v>164</v>
      </c>
      <c r="G203" s="19" t="s">
        <v>165</v>
      </c>
      <c r="H203" s="141"/>
      <c r="I203" s="20">
        <f t="shared" si="3"/>
        <v>1626438</v>
      </c>
      <c r="J203" s="21" t="s">
        <v>37</v>
      </c>
      <c r="K203" s="22">
        <f>VLOOKUP($J203,Sheet1!$A$2:$B$95,2,FALSE)</f>
        <v>0</v>
      </c>
      <c r="L203" s="23" t="s">
        <v>53</v>
      </c>
      <c r="M203" s="22">
        <f>VLOOKUP($L203,Sheet1!$A$2:$B$95,2,FALSE)</f>
        <v>233200</v>
      </c>
      <c r="N203" s="24" t="s">
        <v>101</v>
      </c>
      <c r="O203" s="25">
        <f>VLOOKUP($N203,Sheet1!$A$2:$B$95,2,FALSE)</f>
        <v>396000</v>
      </c>
      <c r="P203" s="24" t="s">
        <v>132</v>
      </c>
      <c r="Q203" s="25">
        <f>VLOOKUP($P203,Sheet1!$A$2:$B$95,2,FALSE)</f>
        <v>78100</v>
      </c>
      <c r="R203" s="26" t="s">
        <v>180</v>
      </c>
      <c r="S203" s="27">
        <f>VLOOKUP($R203,Sheet1!$A$2:$B$95,2,FALSE)</f>
        <v>0</v>
      </c>
      <c r="T203" s="26" t="s">
        <v>55</v>
      </c>
      <c r="U203" s="27">
        <f>VLOOKUP($T203,Sheet1!$A$2:$B$95,2,FALSE)</f>
        <v>105600</v>
      </c>
      <c r="V203" s="26" t="s">
        <v>43</v>
      </c>
      <c r="W203" s="27">
        <f>VLOOKUP($V203,Sheet1!$A$2:$B$95,2,FALSE)</f>
        <v>78100</v>
      </c>
      <c r="X203" s="28" t="s">
        <v>44</v>
      </c>
      <c r="Y203" s="29">
        <f>VLOOKUP($X203,Sheet1!$A$2:$B$95,2,FALSE)</f>
        <v>52938</v>
      </c>
      <c r="Z203" s="30" t="s">
        <v>108</v>
      </c>
      <c r="AA203" s="29">
        <f>VLOOKUP($Z203,Sheet1!$A$2:$B$95,2,FALSE)</f>
        <v>484000</v>
      </c>
      <c r="AB203" s="30" t="s">
        <v>76</v>
      </c>
      <c r="AC203" s="29">
        <f>VLOOKUP($AB203,Sheet1!$A$2:$B$95,2,FALSE)</f>
        <v>0</v>
      </c>
      <c r="AD203" s="31" t="s">
        <v>47</v>
      </c>
      <c r="AE203" s="32">
        <f>VLOOKUP($AD203,Sheet1!$A$2:$B$95,2,FALSE)</f>
        <v>0</v>
      </c>
      <c r="AF203" s="33" t="s">
        <v>48</v>
      </c>
      <c r="AG203" s="32">
        <f>VLOOKUP($AF203,Sheet1!$A$2:$B$95,2,FALSE)</f>
        <v>148500</v>
      </c>
      <c r="AH203" s="34" t="s">
        <v>49</v>
      </c>
      <c r="AI203" s="35">
        <f>VLOOKUP($AH203,Sheet1!$A$2:$B$95,2,FALSE)</f>
        <v>0</v>
      </c>
      <c r="AJ203" s="172" t="s">
        <v>50</v>
      </c>
      <c r="AK203" s="35">
        <f>VLOOKUP($AJ203,Sheet1!$A$2:$B$95,2,FALSE)</f>
        <v>50000</v>
      </c>
    </row>
    <row r="204" spans="1:37">
      <c r="A204" s="157">
        <v>401</v>
      </c>
      <c r="B204" s="181">
        <v>203</v>
      </c>
      <c r="C204" s="177" t="s">
        <v>941</v>
      </c>
      <c r="D204" s="18" t="s">
        <v>944</v>
      </c>
      <c r="E204" s="44" t="s">
        <v>943</v>
      </c>
      <c r="F204" s="19" t="s">
        <v>164</v>
      </c>
      <c r="G204" s="19" t="s">
        <v>165</v>
      </c>
      <c r="H204" s="141"/>
      <c r="I204" s="20">
        <f t="shared" si="3"/>
        <v>1626200</v>
      </c>
      <c r="J204" s="21" t="s">
        <v>37</v>
      </c>
      <c r="K204" s="22">
        <f>VLOOKUP($J204,Sheet1!$A$2:$B$95,2,FALSE)</f>
        <v>0</v>
      </c>
      <c r="L204" s="23" t="s">
        <v>81</v>
      </c>
      <c r="M204" s="22">
        <f>VLOOKUP($L204,Sheet1!$A$2:$B$95,2,FALSE)</f>
        <v>105600</v>
      </c>
      <c r="N204" s="24" t="s">
        <v>122</v>
      </c>
      <c r="O204" s="25">
        <f>VLOOKUP($N204,Sheet1!$A$2:$B$95,2,FALSE)</f>
        <v>484000</v>
      </c>
      <c r="P204" s="24" t="s">
        <v>136</v>
      </c>
      <c r="Q204" s="25">
        <f>VLOOKUP($P204,Sheet1!$A$2:$B$95,2,FALSE)</f>
        <v>148500</v>
      </c>
      <c r="R204" s="26" t="s">
        <v>55</v>
      </c>
      <c r="S204" s="27">
        <f>VLOOKUP($R204,Sheet1!$A$2:$B$95,2,FALSE)</f>
        <v>105600</v>
      </c>
      <c r="T204" s="26" t="s">
        <v>180</v>
      </c>
      <c r="U204" s="27">
        <f>VLOOKUP($T204,Sheet1!$A$2:$B$95,2,FALSE)</f>
        <v>0</v>
      </c>
      <c r="V204" s="26" t="s">
        <v>161</v>
      </c>
      <c r="W204" s="27">
        <f>VLOOKUP($V204,Sheet1!$A$2:$B$95,2,FALSE)</f>
        <v>0</v>
      </c>
      <c r="X204" s="37" t="s">
        <v>119</v>
      </c>
      <c r="Y204" s="29">
        <f>VLOOKUP($X204,Sheet1!$A$2:$B$95,2,FALSE)</f>
        <v>0</v>
      </c>
      <c r="Z204" s="30" t="s">
        <v>108</v>
      </c>
      <c r="AA204" s="29">
        <f>VLOOKUP($Z204,Sheet1!$A$2:$B$95,2,FALSE)</f>
        <v>484000</v>
      </c>
      <c r="AB204" s="28" t="s">
        <v>76</v>
      </c>
      <c r="AC204" s="29">
        <f>VLOOKUP($AB204,Sheet1!$A$2:$B$95,2,FALSE)</f>
        <v>0</v>
      </c>
      <c r="AD204" s="31" t="s">
        <v>47</v>
      </c>
      <c r="AE204" s="32">
        <f>VLOOKUP($AD204,Sheet1!$A$2:$B$95,2,FALSE)</f>
        <v>0</v>
      </c>
      <c r="AF204" s="33" t="s">
        <v>48</v>
      </c>
      <c r="AG204" s="32">
        <f>VLOOKUP($AF204,Sheet1!$A$2:$B$95,2,FALSE)</f>
        <v>148500</v>
      </c>
      <c r="AH204" s="38" t="s">
        <v>153</v>
      </c>
      <c r="AI204" s="35">
        <f>VLOOKUP($AH204,Sheet1!$A$2:$B$95,2,FALSE)</f>
        <v>100000</v>
      </c>
      <c r="AJ204" s="172" t="s">
        <v>50</v>
      </c>
      <c r="AK204" s="35">
        <f>VLOOKUP($AJ204,Sheet1!$A$2:$B$95,2,FALSE)</f>
        <v>50000</v>
      </c>
    </row>
    <row r="205" spans="1:37">
      <c r="A205" s="157">
        <v>278</v>
      </c>
      <c r="B205" s="181">
        <v>204</v>
      </c>
      <c r="C205" s="177" t="s">
        <v>676</v>
      </c>
      <c r="D205" s="18" t="s">
        <v>672</v>
      </c>
      <c r="E205" s="44" t="s">
        <v>626</v>
      </c>
      <c r="F205" s="19" t="s">
        <v>164</v>
      </c>
      <c r="G205" s="19" t="s">
        <v>165</v>
      </c>
      <c r="H205" s="141"/>
      <c r="I205" s="20">
        <f t="shared" si="3"/>
        <v>1625888</v>
      </c>
      <c r="J205" s="21" t="s">
        <v>53</v>
      </c>
      <c r="K205" s="22">
        <f>VLOOKUP($J205,Sheet1!$A$2:$B$95,2,FALSE)</f>
        <v>233200</v>
      </c>
      <c r="L205" s="23" t="s">
        <v>38</v>
      </c>
      <c r="M205" s="22">
        <f>VLOOKUP($L205,Sheet1!$A$2:$B$95,2,FALSE)</f>
        <v>354750</v>
      </c>
      <c r="N205" s="24" t="s">
        <v>132</v>
      </c>
      <c r="O205" s="25">
        <f>VLOOKUP($N205,Sheet1!$A$2:$B$95,2,FALSE)</f>
        <v>78100</v>
      </c>
      <c r="P205" s="24" t="s">
        <v>134</v>
      </c>
      <c r="Q205" s="25">
        <f>VLOOKUP($P205,Sheet1!$A$2:$B$95,2,FALSE)</f>
        <v>148500</v>
      </c>
      <c r="R205" s="26" t="s">
        <v>146</v>
      </c>
      <c r="S205" s="27">
        <f>VLOOKUP($R205,Sheet1!$A$2:$B$95,2,FALSE)</f>
        <v>181500</v>
      </c>
      <c r="T205" s="26" t="s">
        <v>55</v>
      </c>
      <c r="U205" s="27">
        <f>VLOOKUP($T205,Sheet1!$A$2:$B$95,2,FALSE)</f>
        <v>105600</v>
      </c>
      <c r="V205" s="26" t="s">
        <v>43</v>
      </c>
      <c r="W205" s="27">
        <f>VLOOKUP($V205,Sheet1!$A$2:$B$95,2,FALSE)</f>
        <v>78100</v>
      </c>
      <c r="X205" s="28" t="s">
        <v>44</v>
      </c>
      <c r="Y205" s="29">
        <f>VLOOKUP($X205,Sheet1!$A$2:$B$95,2,FALSE)</f>
        <v>52938</v>
      </c>
      <c r="Z205" s="30" t="s">
        <v>106</v>
      </c>
      <c r="AA205" s="29">
        <f>VLOOKUP($Z205,Sheet1!$A$2:$B$95,2,FALSE)</f>
        <v>148500</v>
      </c>
      <c r="AB205" s="30" t="s">
        <v>72</v>
      </c>
      <c r="AC205" s="29">
        <f>VLOOKUP($AB205,Sheet1!$A$2:$B$95,2,FALSE)</f>
        <v>46200</v>
      </c>
      <c r="AD205" s="31" t="s">
        <v>48</v>
      </c>
      <c r="AE205" s="32">
        <f>VLOOKUP($AD205,Sheet1!$A$2:$B$95,2,FALSE)</f>
        <v>148500</v>
      </c>
      <c r="AF205" s="33" t="s">
        <v>133</v>
      </c>
      <c r="AG205" s="32">
        <f>VLOOKUP($AF205,Sheet1!$A$2:$B$95,2,FALSE)</f>
        <v>0</v>
      </c>
      <c r="AH205" s="34" t="s">
        <v>49</v>
      </c>
      <c r="AI205" s="35">
        <f>VLOOKUP($AH205,Sheet1!$A$2:$B$95,2,FALSE)</f>
        <v>0</v>
      </c>
      <c r="AJ205" s="172" t="s">
        <v>50</v>
      </c>
      <c r="AK205" s="35">
        <f>VLOOKUP($AJ205,Sheet1!$A$2:$B$95,2,FALSE)</f>
        <v>50000</v>
      </c>
    </row>
    <row r="206" spans="1:37">
      <c r="A206" s="157">
        <v>316</v>
      </c>
      <c r="B206" s="181">
        <v>205</v>
      </c>
      <c r="C206" s="177" t="s">
        <v>379</v>
      </c>
      <c r="D206" s="18" t="s">
        <v>378</v>
      </c>
      <c r="E206" s="44" t="s">
        <v>380</v>
      </c>
      <c r="F206" s="19" t="s">
        <v>164</v>
      </c>
      <c r="G206" s="19" t="s">
        <v>165</v>
      </c>
      <c r="H206" s="141"/>
      <c r="I206" s="20">
        <f t="shared" si="3"/>
        <v>1625750</v>
      </c>
      <c r="J206" s="21" t="s">
        <v>38</v>
      </c>
      <c r="K206" s="22">
        <f>VLOOKUP($J206,Sheet1!$A$2:$B$95,2,FALSE)</f>
        <v>354750</v>
      </c>
      <c r="L206" s="23" t="s">
        <v>53</v>
      </c>
      <c r="M206" s="22">
        <f>VLOOKUP($L206,Sheet1!$A$2:$B$95,2,FALSE)</f>
        <v>233200</v>
      </c>
      <c r="N206" s="24" t="s">
        <v>128</v>
      </c>
      <c r="O206" s="25">
        <f>VLOOKUP($N206,Sheet1!$A$2:$B$95,2,FALSE)</f>
        <v>46200</v>
      </c>
      <c r="P206" s="24" t="s">
        <v>54</v>
      </c>
      <c r="Q206" s="25">
        <f>VLOOKUP($P206,Sheet1!$A$2:$B$95,2,FALSE)</f>
        <v>0</v>
      </c>
      <c r="R206" s="26" t="s">
        <v>152</v>
      </c>
      <c r="S206" s="27">
        <f>VLOOKUP($R206,Sheet1!$A$2:$B$95,2,FALSE)</f>
        <v>233200</v>
      </c>
      <c r="T206" s="26" t="s">
        <v>55</v>
      </c>
      <c r="U206" s="27">
        <f>VLOOKUP($T206,Sheet1!$A$2:$B$95,2,FALSE)</f>
        <v>105600</v>
      </c>
      <c r="V206" s="26" t="s">
        <v>43</v>
      </c>
      <c r="W206" s="27">
        <f>VLOOKUP($V206,Sheet1!$A$2:$B$95,2,FALSE)</f>
        <v>78100</v>
      </c>
      <c r="X206" s="28" t="s">
        <v>108</v>
      </c>
      <c r="Y206" s="29">
        <f>VLOOKUP($X206,Sheet1!$A$2:$B$95,2,FALSE)</f>
        <v>484000</v>
      </c>
      <c r="Z206" s="30" t="s">
        <v>127</v>
      </c>
      <c r="AA206" s="29">
        <f>VLOOKUP($Z206,Sheet1!$A$2:$B$95,2,FALSE)</f>
        <v>40700</v>
      </c>
      <c r="AB206" s="30" t="s">
        <v>69</v>
      </c>
      <c r="AC206" s="29">
        <f>VLOOKUP($AB206,Sheet1!$A$2:$B$95,2,FALSE)</f>
        <v>0</v>
      </c>
      <c r="AD206" s="31" t="s">
        <v>47</v>
      </c>
      <c r="AE206" s="32">
        <f>VLOOKUP($AD206,Sheet1!$A$2:$B$95,2,FALSE)</f>
        <v>0</v>
      </c>
      <c r="AF206" s="33" t="s">
        <v>133</v>
      </c>
      <c r="AG206" s="32">
        <f>VLOOKUP($AF206,Sheet1!$A$2:$B$95,2,FALSE)</f>
        <v>0</v>
      </c>
      <c r="AH206" s="34" t="s">
        <v>49</v>
      </c>
      <c r="AI206" s="35">
        <f>VLOOKUP($AH206,Sheet1!$A$2:$B$95,2,FALSE)</f>
        <v>0</v>
      </c>
      <c r="AJ206" s="172" t="s">
        <v>50</v>
      </c>
      <c r="AK206" s="35">
        <f>VLOOKUP($AJ206,Sheet1!$A$2:$B$95,2,FALSE)</f>
        <v>50000</v>
      </c>
    </row>
    <row r="207" spans="1:37">
      <c r="A207" s="157">
        <v>246</v>
      </c>
      <c r="B207" s="181">
        <v>206</v>
      </c>
      <c r="C207" s="177" t="s">
        <v>1084</v>
      </c>
      <c r="D207" s="18" t="s">
        <v>1083</v>
      </c>
      <c r="E207" s="44" t="s">
        <v>1085</v>
      </c>
      <c r="F207" s="45" t="s">
        <v>164</v>
      </c>
      <c r="G207" s="45" t="s">
        <v>165</v>
      </c>
      <c r="H207" s="144"/>
      <c r="I207" s="20">
        <f t="shared" si="3"/>
        <v>1624926</v>
      </c>
      <c r="J207" s="21" t="s">
        <v>64</v>
      </c>
      <c r="K207" s="22">
        <f>VLOOKUP($J207,Sheet1!$A$2:$B$95,2,FALSE)</f>
        <v>105600</v>
      </c>
      <c r="L207" s="23" t="s">
        <v>38</v>
      </c>
      <c r="M207" s="22">
        <f>VLOOKUP($L207,Sheet1!$A$2:$B$95,2,FALSE)</f>
        <v>354750</v>
      </c>
      <c r="N207" s="24" t="s">
        <v>40</v>
      </c>
      <c r="O207" s="25">
        <f>VLOOKUP($N207,Sheet1!$A$2:$B$95,2,FALSE)</f>
        <v>52938</v>
      </c>
      <c r="P207" s="24" t="s">
        <v>128</v>
      </c>
      <c r="Q207" s="25">
        <f>VLOOKUP($P207,Sheet1!$A$2:$B$95,2,FALSE)</f>
        <v>46200</v>
      </c>
      <c r="R207" s="48" t="s">
        <v>55</v>
      </c>
      <c r="S207" s="27">
        <f>VLOOKUP($R207,Sheet1!$A$2:$B$95,2,FALSE)</f>
        <v>105600</v>
      </c>
      <c r="T207" s="26" t="s">
        <v>56</v>
      </c>
      <c r="U207" s="27">
        <f>VLOOKUP($T207,Sheet1!$A$2:$B$95,2,FALSE)</f>
        <v>40700</v>
      </c>
      <c r="V207" s="26" t="s">
        <v>43</v>
      </c>
      <c r="W207" s="27">
        <f>VLOOKUP($V207,Sheet1!$A$2:$B$95,2,FALSE)</f>
        <v>78100</v>
      </c>
      <c r="X207" s="37" t="s">
        <v>44</v>
      </c>
      <c r="Y207" s="29">
        <f>VLOOKUP($X207,Sheet1!$A$2:$B$95,2,FALSE)</f>
        <v>52938</v>
      </c>
      <c r="Z207" s="30" t="s">
        <v>108</v>
      </c>
      <c r="AA207" s="29">
        <f>VLOOKUP($Z207,Sheet1!$A$2:$B$95,2,FALSE)</f>
        <v>484000</v>
      </c>
      <c r="AB207" s="28" t="s">
        <v>85</v>
      </c>
      <c r="AC207" s="29">
        <f>VLOOKUP($AB207,Sheet1!$A$2:$B$95,2,FALSE)</f>
        <v>105600</v>
      </c>
      <c r="AD207" s="31" t="s">
        <v>47</v>
      </c>
      <c r="AE207" s="32">
        <f>VLOOKUP($AD207,Sheet1!$A$2:$B$95,2,FALSE)</f>
        <v>0</v>
      </c>
      <c r="AF207" s="39" t="s">
        <v>48</v>
      </c>
      <c r="AG207" s="32">
        <f>VLOOKUP($AF207,Sheet1!$A$2:$B$95,2,FALSE)</f>
        <v>148500</v>
      </c>
      <c r="AH207" s="34" t="s">
        <v>58</v>
      </c>
      <c r="AI207" s="35">
        <f>VLOOKUP($AH207,Sheet1!$A$2:$B$95,2,FALSE)</f>
        <v>0</v>
      </c>
      <c r="AJ207" s="172" t="s">
        <v>50</v>
      </c>
      <c r="AK207" s="35">
        <f>VLOOKUP($AJ207,Sheet1!$A$2:$B$95,2,FALSE)</f>
        <v>50000</v>
      </c>
    </row>
    <row r="208" spans="1:37">
      <c r="A208" s="157">
        <v>303</v>
      </c>
      <c r="B208" s="181">
        <v>207</v>
      </c>
      <c r="C208" s="177" t="s">
        <v>440</v>
      </c>
      <c r="D208" s="18" t="s">
        <v>439</v>
      </c>
      <c r="E208" s="44" t="s">
        <v>441</v>
      </c>
      <c r="F208" s="19" t="s">
        <v>164</v>
      </c>
      <c r="G208" s="19" t="s">
        <v>165</v>
      </c>
      <c r="H208" s="141"/>
      <c r="I208" s="20">
        <f t="shared" si="3"/>
        <v>1619838</v>
      </c>
      <c r="J208" s="21" t="s">
        <v>81</v>
      </c>
      <c r="K208" s="22">
        <f>VLOOKUP($J208,Sheet1!$A$2:$B$95,2,FALSE)</f>
        <v>105600</v>
      </c>
      <c r="L208" s="23" t="s">
        <v>53</v>
      </c>
      <c r="M208" s="22">
        <f>VLOOKUP($L208,Sheet1!$A$2:$B$95,2,FALSE)</f>
        <v>233200</v>
      </c>
      <c r="N208" s="24" t="s">
        <v>101</v>
      </c>
      <c r="O208" s="25">
        <f>VLOOKUP($N208,Sheet1!$A$2:$B$95,2,FALSE)</f>
        <v>396000</v>
      </c>
      <c r="P208" s="24" t="s">
        <v>128</v>
      </c>
      <c r="Q208" s="25">
        <f>VLOOKUP($P208,Sheet1!$A$2:$B$95,2,FALSE)</f>
        <v>46200</v>
      </c>
      <c r="R208" s="26" t="s">
        <v>55</v>
      </c>
      <c r="S208" s="27">
        <f>VLOOKUP($R208,Sheet1!$A$2:$B$95,2,FALSE)</f>
        <v>105600</v>
      </c>
      <c r="T208" s="26" t="s">
        <v>56</v>
      </c>
      <c r="U208" s="27">
        <f>VLOOKUP($T208,Sheet1!$A$2:$B$95,2,FALSE)</f>
        <v>40700</v>
      </c>
      <c r="V208" s="26" t="s">
        <v>156</v>
      </c>
      <c r="W208" s="27">
        <f>VLOOKUP($V208,Sheet1!$A$2:$B$95,2,FALSE)</f>
        <v>0</v>
      </c>
      <c r="X208" s="28" t="s">
        <v>44</v>
      </c>
      <c r="Y208" s="29">
        <f>VLOOKUP($X208,Sheet1!$A$2:$B$95,2,FALSE)</f>
        <v>52938</v>
      </c>
      <c r="Z208" s="30" t="s">
        <v>108</v>
      </c>
      <c r="AA208" s="29">
        <f>VLOOKUP($Z208,Sheet1!$A$2:$B$95,2,FALSE)</f>
        <v>484000</v>
      </c>
      <c r="AB208" s="30" t="s">
        <v>85</v>
      </c>
      <c r="AC208" s="29">
        <f>VLOOKUP($AB208,Sheet1!$A$2:$B$95,2,FALSE)</f>
        <v>105600</v>
      </c>
      <c r="AD208" s="31" t="s">
        <v>47</v>
      </c>
      <c r="AE208" s="32">
        <f>VLOOKUP($AD208,Sheet1!$A$2:$B$95,2,FALSE)</f>
        <v>0</v>
      </c>
      <c r="AF208" s="33" t="s">
        <v>133</v>
      </c>
      <c r="AG208" s="32">
        <f>VLOOKUP($AF208,Sheet1!$A$2:$B$95,2,FALSE)</f>
        <v>0</v>
      </c>
      <c r="AH208" s="34" t="s">
        <v>151</v>
      </c>
      <c r="AI208" s="35">
        <f>VLOOKUP($AH208,Sheet1!$A$2:$B$95,2,FALSE)</f>
        <v>0</v>
      </c>
      <c r="AJ208" s="172" t="s">
        <v>50</v>
      </c>
      <c r="AK208" s="35">
        <f>VLOOKUP($AJ208,Sheet1!$A$2:$B$95,2,FALSE)</f>
        <v>50000</v>
      </c>
    </row>
    <row r="209" spans="1:37">
      <c r="A209" s="157">
        <v>368</v>
      </c>
      <c r="B209" s="181">
        <v>208</v>
      </c>
      <c r="C209" s="177" t="s">
        <v>937</v>
      </c>
      <c r="D209" s="18" t="s">
        <v>939</v>
      </c>
      <c r="E209" s="44" t="s">
        <v>868</v>
      </c>
      <c r="F209" s="19" t="s">
        <v>164</v>
      </c>
      <c r="G209" s="19" t="s">
        <v>165</v>
      </c>
      <c r="H209" s="141"/>
      <c r="I209" s="20">
        <f t="shared" si="3"/>
        <v>1612000</v>
      </c>
      <c r="J209" s="21" t="s">
        <v>53</v>
      </c>
      <c r="K209" s="22">
        <f>VLOOKUP($J209,Sheet1!$A$2:$B$95,2,FALSE)</f>
        <v>233200</v>
      </c>
      <c r="L209" s="23" t="s">
        <v>38</v>
      </c>
      <c r="M209" s="22">
        <f>VLOOKUP($L209,Sheet1!$A$2:$B$95,2,FALSE)</f>
        <v>354750</v>
      </c>
      <c r="N209" s="41" t="s">
        <v>101</v>
      </c>
      <c r="O209" s="25">
        <f>VLOOKUP($N209,Sheet1!$A$2:$B$95,2,FALSE)</f>
        <v>396000</v>
      </c>
      <c r="P209" s="24" t="s">
        <v>132</v>
      </c>
      <c r="Q209" s="25">
        <f>VLOOKUP($P209,Sheet1!$A$2:$B$95,2,FALSE)</f>
        <v>78100</v>
      </c>
      <c r="R209" s="26" t="s">
        <v>55</v>
      </c>
      <c r="S209" s="27">
        <f>VLOOKUP($R209,Sheet1!$A$2:$B$95,2,FALSE)</f>
        <v>105600</v>
      </c>
      <c r="T209" s="26" t="s">
        <v>180</v>
      </c>
      <c r="U209" s="27">
        <f>VLOOKUP($T209,Sheet1!$A$2:$B$95,2,FALSE)</f>
        <v>0</v>
      </c>
      <c r="V209" s="42" t="s">
        <v>43</v>
      </c>
      <c r="W209" s="27">
        <f>VLOOKUP($V209,Sheet1!$A$2:$B$95,2,FALSE)</f>
        <v>78100</v>
      </c>
      <c r="X209" s="30" t="s">
        <v>66</v>
      </c>
      <c r="Y209" s="29">
        <f>VLOOKUP($X209,Sheet1!$A$2:$B$95,2,FALSE)</f>
        <v>62150</v>
      </c>
      <c r="Z209" s="28" t="s">
        <v>85</v>
      </c>
      <c r="AA209" s="29">
        <f>VLOOKUP($Z209,Sheet1!$A$2:$B$95,2,FALSE)</f>
        <v>105600</v>
      </c>
      <c r="AB209" s="28" t="s">
        <v>46</v>
      </c>
      <c r="AC209" s="29">
        <f>VLOOKUP($AB209,Sheet1!$A$2:$B$95,2,FALSE)</f>
        <v>0</v>
      </c>
      <c r="AD209" s="33" t="s">
        <v>48</v>
      </c>
      <c r="AE209" s="32">
        <f>VLOOKUP($AD209,Sheet1!$A$2:$B$95,2,FALSE)</f>
        <v>148500</v>
      </c>
      <c r="AF209" s="39" t="s">
        <v>133</v>
      </c>
      <c r="AG209" s="32">
        <f>VLOOKUP($AF209,Sheet1!$A$2:$B$95,2,FALSE)</f>
        <v>0</v>
      </c>
      <c r="AH209" s="34" t="s">
        <v>151</v>
      </c>
      <c r="AI209" s="35">
        <f>VLOOKUP($AH209,Sheet1!$A$2:$B$95,2,FALSE)</f>
        <v>0</v>
      </c>
      <c r="AJ209" s="172" t="s">
        <v>50</v>
      </c>
      <c r="AK209" s="35">
        <f>VLOOKUP($AJ209,Sheet1!$A$2:$B$95,2,FALSE)</f>
        <v>50000</v>
      </c>
    </row>
    <row r="210" spans="1:37">
      <c r="A210" s="157">
        <v>45</v>
      </c>
      <c r="B210" s="181">
        <v>209</v>
      </c>
      <c r="C210" s="177" t="s">
        <v>334</v>
      </c>
      <c r="D210" s="18" t="s">
        <v>333</v>
      </c>
      <c r="E210" s="44" t="s">
        <v>336</v>
      </c>
      <c r="F210" s="126" t="s">
        <v>36</v>
      </c>
      <c r="G210" s="19" t="s">
        <v>165</v>
      </c>
      <c r="H210" s="141"/>
      <c r="I210" s="20">
        <f t="shared" si="3"/>
        <v>1611038</v>
      </c>
      <c r="J210" s="21" t="s">
        <v>64</v>
      </c>
      <c r="K210" s="22">
        <f>VLOOKUP($J210,Sheet1!$A$2:$B$95,2,FALSE)</f>
        <v>105600</v>
      </c>
      <c r="L210" s="23" t="s">
        <v>53</v>
      </c>
      <c r="M210" s="22">
        <f>VLOOKUP($L210,Sheet1!$A$2:$B$95,2,FALSE)</f>
        <v>233200</v>
      </c>
      <c r="N210" s="24" t="s">
        <v>101</v>
      </c>
      <c r="O210" s="25">
        <f>VLOOKUP($N210,Sheet1!$A$2:$B$95,2,FALSE)</f>
        <v>396000</v>
      </c>
      <c r="P210" s="24" t="s">
        <v>138</v>
      </c>
      <c r="Q210" s="25">
        <f>VLOOKUP($P210,Sheet1!$A$2:$B$95,2,FALSE)</f>
        <v>0</v>
      </c>
      <c r="R210" s="26" t="s">
        <v>180</v>
      </c>
      <c r="S210" s="27">
        <f>VLOOKUP($R210,Sheet1!$A$2:$B$95,2,FALSE)</f>
        <v>0</v>
      </c>
      <c r="T210" s="26" t="s">
        <v>55</v>
      </c>
      <c r="U210" s="27">
        <f>VLOOKUP($T210,Sheet1!$A$2:$B$95,2,FALSE)</f>
        <v>105600</v>
      </c>
      <c r="V210" s="26" t="s">
        <v>43</v>
      </c>
      <c r="W210" s="27">
        <f>VLOOKUP($V210,Sheet1!$A$2:$B$95,2,FALSE)</f>
        <v>78100</v>
      </c>
      <c r="X210" s="28" t="s">
        <v>44</v>
      </c>
      <c r="Y210" s="29">
        <f>VLOOKUP($X210,Sheet1!$A$2:$B$95,2,FALSE)</f>
        <v>52938</v>
      </c>
      <c r="Z210" s="30" t="s">
        <v>85</v>
      </c>
      <c r="AA210" s="29">
        <f>VLOOKUP($Z210,Sheet1!$A$2:$B$95,2,FALSE)</f>
        <v>105600</v>
      </c>
      <c r="AB210" s="30" t="s">
        <v>108</v>
      </c>
      <c r="AC210" s="29">
        <f>VLOOKUP($AB210,Sheet1!$A$2:$B$95,2,FALSE)</f>
        <v>484000</v>
      </c>
      <c r="AD210" s="31" t="s">
        <v>47</v>
      </c>
      <c r="AE210" s="32">
        <f>VLOOKUP($AD210,Sheet1!$A$2:$B$95,2,FALSE)</f>
        <v>0</v>
      </c>
      <c r="AF210" s="33" t="s">
        <v>139</v>
      </c>
      <c r="AG210" s="32">
        <f>VLOOKUP($AF210,Sheet1!$A$2:$B$95,2,FALSE)</f>
        <v>0</v>
      </c>
      <c r="AH210" s="34" t="s">
        <v>58</v>
      </c>
      <c r="AI210" s="35">
        <f>VLOOKUP($AH210,Sheet1!$A$2:$B$95,2,FALSE)</f>
        <v>0</v>
      </c>
      <c r="AJ210" s="172" t="s">
        <v>50</v>
      </c>
      <c r="AK210" s="35">
        <f>VLOOKUP($AJ210,Sheet1!$A$2:$B$95,2,FALSE)</f>
        <v>50000</v>
      </c>
    </row>
    <row r="211" spans="1:37">
      <c r="A211" s="157">
        <v>356</v>
      </c>
      <c r="B211" s="181">
        <v>210</v>
      </c>
      <c r="C211" s="177" t="s">
        <v>306</v>
      </c>
      <c r="D211" s="18" t="s">
        <v>305</v>
      </c>
      <c r="E211" s="44" t="s">
        <v>307</v>
      </c>
      <c r="F211" s="19" t="s">
        <v>164</v>
      </c>
      <c r="G211" s="19" t="s">
        <v>165</v>
      </c>
      <c r="H211" s="141"/>
      <c r="I211" s="20">
        <f t="shared" si="3"/>
        <v>1605850</v>
      </c>
      <c r="J211" s="21" t="s">
        <v>37</v>
      </c>
      <c r="K211" s="22">
        <f>VLOOKUP($J211,Sheet1!$A$2:$B$95,2,FALSE)</f>
        <v>0</v>
      </c>
      <c r="L211" s="23" t="s">
        <v>53</v>
      </c>
      <c r="M211" s="22">
        <f>VLOOKUP($L211,Sheet1!$A$2:$B$95,2,FALSE)</f>
        <v>233200</v>
      </c>
      <c r="N211" s="24" t="s">
        <v>132</v>
      </c>
      <c r="O211" s="25">
        <f>VLOOKUP($N211,Sheet1!$A$2:$B$95,2,FALSE)</f>
        <v>78100</v>
      </c>
      <c r="P211" s="24" t="s">
        <v>54</v>
      </c>
      <c r="Q211" s="25">
        <f>VLOOKUP($P211,Sheet1!$A$2:$B$95,2,FALSE)</f>
        <v>0</v>
      </c>
      <c r="R211" s="26" t="s">
        <v>152</v>
      </c>
      <c r="S211" s="27">
        <f>VLOOKUP($R211,Sheet1!$A$2:$B$95,2,FALSE)</f>
        <v>233200</v>
      </c>
      <c r="T211" s="26" t="s">
        <v>55</v>
      </c>
      <c r="U211" s="27">
        <f>VLOOKUP($T211,Sheet1!$A$2:$B$95,2,FALSE)</f>
        <v>105600</v>
      </c>
      <c r="V211" s="26" t="s">
        <v>43</v>
      </c>
      <c r="W211" s="27">
        <f>VLOOKUP($V211,Sheet1!$A$2:$B$95,2,FALSE)</f>
        <v>78100</v>
      </c>
      <c r="X211" s="28" t="s">
        <v>66</v>
      </c>
      <c r="Y211" s="29">
        <f>VLOOKUP($X211,Sheet1!$A$2:$B$95,2,FALSE)</f>
        <v>62150</v>
      </c>
      <c r="Z211" s="30" t="s">
        <v>108</v>
      </c>
      <c r="AA211" s="29">
        <f>VLOOKUP($Z211,Sheet1!$A$2:$B$95,2,FALSE)</f>
        <v>484000</v>
      </c>
      <c r="AB211" s="30" t="s">
        <v>113</v>
      </c>
      <c r="AC211" s="29">
        <f>VLOOKUP($AB211,Sheet1!$A$2:$B$95,2,FALSE)</f>
        <v>33000</v>
      </c>
      <c r="AD211" s="31" t="s">
        <v>47</v>
      </c>
      <c r="AE211" s="32">
        <f>VLOOKUP($AD211,Sheet1!$A$2:$B$95,2,FALSE)</f>
        <v>0</v>
      </c>
      <c r="AF211" s="33" t="s">
        <v>48</v>
      </c>
      <c r="AG211" s="32">
        <f>VLOOKUP($AF211,Sheet1!$A$2:$B$95,2,FALSE)</f>
        <v>148500</v>
      </c>
      <c r="AH211" s="34" t="s">
        <v>153</v>
      </c>
      <c r="AI211" s="35">
        <f>VLOOKUP($AH211,Sheet1!$A$2:$B$95,2,FALSE)</f>
        <v>100000</v>
      </c>
      <c r="AJ211" s="172" t="s">
        <v>50</v>
      </c>
      <c r="AK211" s="35">
        <f>VLOOKUP($AJ211,Sheet1!$A$2:$B$95,2,FALSE)</f>
        <v>50000</v>
      </c>
    </row>
    <row r="212" spans="1:37">
      <c r="A212" s="157">
        <v>219</v>
      </c>
      <c r="B212" s="181">
        <v>211</v>
      </c>
      <c r="C212" s="177" t="s">
        <v>428</v>
      </c>
      <c r="D212" s="18" t="s">
        <v>427</v>
      </c>
      <c r="E212" s="44" t="s">
        <v>429</v>
      </c>
      <c r="F212" s="19" t="s">
        <v>164</v>
      </c>
      <c r="G212" s="19" t="s">
        <v>165</v>
      </c>
      <c r="H212" s="141"/>
      <c r="I212" s="20">
        <f t="shared" si="3"/>
        <v>1604200</v>
      </c>
      <c r="J212" s="21" t="s">
        <v>53</v>
      </c>
      <c r="K212" s="22">
        <f>VLOOKUP($J212,Sheet1!$A$2:$B$95,2,FALSE)</f>
        <v>233200</v>
      </c>
      <c r="L212" s="23" t="s">
        <v>38</v>
      </c>
      <c r="M212" s="22">
        <f>VLOOKUP($L212,Sheet1!$A$2:$B$95,2,FALSE)</f>
        <v>354750</v>
      </c>
      <c r="N212" s="24" t="s">
        <v>101</v>
      </c>
      <c r="O212" s="25">
        <f>VLOOKUP($N212,Sheet1!$A$2:$B$95,2,FALSE)</f>
        <v>396000</v>
      </c>
      <c r="P212" s="24" t="s">
        <v>39</v>
      </c>
      <c r="Q212" s="25">
        <f>VLOOKUP($P212,Sheet1!$A$2:$B$95,2,FALSE)</f>
        <v>78100</v>
      </c>
      <c r="R212" s="26" t="s">
        <v>55</v>
      </c>
      <c r="S212" s="27">
        <f>VLOOKUP($R212,Sheet1!$A$2:$B$95,2,FALSE)</f>
        <v>105600</v>
      </c>
      <c r="T212" s="26" t="s">
        <v>56</v>
      </c>
      <c r="U212" s="27">
        <f>VLOOKUP($T212,Sheet1!$A$2:$B$95,2,FALSE)</f>
        <v>40700</v>
      </c>
      <c r="V212" s="26" t="s">
        <v>43</v>
      </c>
      <c r="W212" s="27">
        <f>VLOOKUP($V212,Sheet1!$A$2:$B$95,2,FALSE)</f>
        <v>78100</v>
      </c>
      <c r="X212" s="28" t="s">
        <v>66</v>
      </c>
      <c r="Y212" s="29">
        <f>VLOOKUP($X212,Sheet1!$A$2:$B$95,2,FALSE)</f>
        <v>62150</v>
      </c>
      <c r="Z212" s="30" t="s">
        <v>85</v>
      </c>
      <c r="AA212" s="29">
        <f>VLOOKUP($Z212,Sheet1!$A$2:$B$95,2,FALSE)</f>
        <v>105600</v>
      </c>
      <c r="AB212" s="30" t="s">
        <v>69</v>
      </c>
      <c r="AC212" s="29">
        <f>VLOOKUP($AB212,Sheet1!$A$2:$B$95,2,FALSE)</f>
        <v>0</v>
      </c>
      <c r="AD212" s="31" t="s">
        <v>47</v>
      </c>
      <c r="AE212" s="32">
        <f>VLOOKUP($AD212,Sheet1!$A$2:$B$95,2,FALSE)</f>
        <v>0</v>
      </c>
      <c r="AF212" s="33" t="s">
        <v>143</v>
      </c>
      <c r="AG212" s="32">
        <f>VLOOKUP($AF212,Sheet1!$A$2:$B$95,2,FALSE)</f>
        <v>0</v>
      </c>
      <c r="AH212" s="34" t="s">
        <v>153</v>
      </c>
      <c r="AI212" s="35">
        <f>VLOOKUP($AH212,Sheet1!$A$2:$B$95,2,FALSE)</f>
        <v>100000</v>
      </c>
      <c r="AJ212" s="172" t="s">
        <v>50</v>
      </c>
      <c r="AK212" s="35">
        <f>VLOOKUP($AJ212,Sheet1!$A$2:$B$95,2,FALSE)</f>
        <v>50000</v>
      </c>
    </row>
    <row r="213" spans="1:37">
      <c r="A213" s="157">
        <v>76</v>
      </c>
      <c r="B213" s="181">
        <v>212</v>
      </c>
      <c r="C213" s="177" t="s">
        <v>855</v>
      </c>
      <c r="D213" s="18" t="s">
        <v>854</v>
      </c>
      <c r="E213" s="44" t="s">
        <v>559</v>
      </c>
      <c r="F213" s="19" t="s">
        <v>559</v>
      </c>
      <c r="G213" s="19" t="s">
        <v>559</v>
      </c>
      <c r="H213" s="141"/>
      <c r="I213" s="20">
        <f t="shared" si="3"/>
        <v>1595688</v>
      </c>
      <c r="J213" s="21" t="s">
        <v>75</v>
      </c>
      <c r="K213" s="22">
        <f>VLOOKUP($J213,Sheet1!$A$2:$B$95,2,FALSE)</f>
        <v>233200</v>
      </c>
      <c r="L213" s="23" t="s">
        <v>38</v>
      </c>
      <c r="M213" s="22">
        <f>VLOOKUP($L213,Sheet1!$A$2:$B$95,2,FALSE)</f>
        <v>354750</v>
      </c>
      <c r="N213" s="24" t="s">
        <v>39</v>
      </c>
      <c r="O213" s="25">
        <f>VLOOKUP($N213,Sheet1!$A$2:$B$95,2,FALSE)</f>
        <v>78100</v>
      </c>
      <c r="P213" s="24" t="s">
        <v>101</v>
      </c>
      <c r="Q213" s="25">
        <f>VLOOKUP($P213,Sheet1!$A$2:$B$95,2,FALSE)</f>
        <v>396000</v>
      </c>
      <c r="R213" s="26" t="s">
        <v>55</v>
      </c>
      <c r="S213" s="27">
        <f>VLOOKUP($R213,Sheet1!$A$2:$B$95,2,FALSE)</f>
        <v>105600</v>
      </c>
      <c r="T213" s="26" t="s">
        <v>180</v>
      </c>
      <c r="U213" s="27">
        <f>VLOOKUP($T213,Sheet1!$A$2:$B$95,2,FALSE)</f>
        <v>0</v>
      </c>
      <c r="V213" s="26" t="s">
        <v>43</v>
      </c>
      <c r="W213" s="27">
        <f>VLOOKUP($V213,Sheet1!$A$2:$B$95,2,FALSE)</f>
        <v>78100</v>
      </c>
      <c r="X213" s="28" t="s">
        <v>44</v>
      </c>
      <c r="Y213" s="29">
        <f>VLOOKUP($X213,Sheet1!$A$2:$B$95,2,FALSE)</f>
        <v>52938</v>
      </c>
      <c r="Z213" s="30" t="s">
        <v>106</v>
      </c>
      <c r="AA213" s="29">
        <f>VLOOKUP($Z213,Sheet1!$A$2:$B$95,2,FALSE)</f>
        <v>148500</v>
      </c>
      <c r="AB213" s="30" t="s">
        <v>119</v>
      </c>
      <c r="AC213" s="29">
        <f>VLOOKUP($AB213,Sheet1!$A$2:$B$95,2,FALSE)</f>
        <v>0</v>
      </c>
      <c r="AD213" s="31" t="s">
        <v>48</v>
      </c>
      <c r="AE213" s="32">
        <f>VLOOKUP($AD213,Sheet1!$A$2:$B$95,2,FALSE)</f>
        <v>148500</v>
      </c>
      <c r="AF213" s="33" t="s">
        <v>133</v>
      </c>
      <c r="AG213" s="32">
        <f>VLOOKUP($AF213,Sheet1!$A$2:$B$95,2,FALSE)</f>
        <v>0</v>
      </c>
      <c r="AH213" s="34" t="s">
        <v>49</v>
      </c>
      <c r="AI213" s="35">
        <f>VLOOKUP($AH213,Sheet1!$A$2:$B$95,2,FALSE)</f>
        <v>0</v>
      </c>
      <c r="AJ213" s="172" t="s">
        <v>151</v>
      </c>
      <c r="AK213" s="35">
        <f>VLOOKUP($AJ213,Sheet1!$A$2:$B$95,2,FALSE)</f>
        <v>0</v>
      </c>
    </row>
    <row r="214" spans="1:37">
      <c r="A214" s="157">
        <v>86</v>
      </c>
      <c r="B214" s="181">
        <v>213</v>
      </c>
      <c r="C214" s="177" t="s">
        <v>375</v>
      </c>
      <c r="D214" s="18" t="s">
        <v>372</v>
      </c>
      <c r="E214" s="44" t="s">
        <v>377</v>
      </c>
      <c r="F214" s="19" t="s">
        <v>36</v>
      </c>
      <c r="G214" s="19" t="s">
        <v>165</v>
      </c>
      <c r="H214" s="141" t="s">
        <v>1112</v>
      </c>
      <c r="I214" s="20">
        <f t="shared" si="3"/>
        <v>1593026</v>
      </c>
      <c r="J214" s="21" t="s">
        <v>38</v>
      </c>
      <c r="K214" s="22">
        <f>VLOOKUP($J214,Sheet1!$A$2:$B$95,2,FALSE)</f>
        <v>354750</v>
      </c>
      <c r="L214" s="23" t="s">
        <v>53</v>
      </c>
      <c r="M214" s="22">
        <f>VLOOKUP($L214,Sheet1!$A$2:$B$95,2,FALSE)</f>
        <v>233200</v>
      </c>
      <c r="N214" s="24" t="s">
        <v>101</v>
      </c>
      <c r="O214" s="25">
        <f>VLOOKUP($N214,Sheet1!$A$2:$B$95,2,FALSE)</f>
        <v>396000</v>
      </c>
      <c r="P214" s="24" t="s">
        <v>40</v>
      </c>
      <c r="Q214" s="25">
        <f>VLOOKUP($P214,Sheet1!$A$2:$B$95,2,FALSE)</f>
        <v>52938</v>
      </c>
      <c r="R214" s="26" t="s">
        <v>158</v>
      </c>
      <c r="S214" s="27">
        <f>VLOOKUP($R214,Sheet1!$A$2:$B$95,2,FALSE)</f>
        <v>78100</v>
      </c>
      <c r="T214" s="26" t="s">
        <v>161</v>
      </c>
      <c r="U214" s="27">
        <f>VLOOKUP($T214,Sheet1!$A$2:$B$95,2,FALSE)</f>
        <v>0</v>
      </c>
      <c r="V214" s="26" t="s">
        <v>43</v>
      </c>
      <c r="W214" s="27">
        <f>VLOOKUP($V214,Sheet1!$A$2:$B$95,2,FALSE)</f>
        <v>78100</v>
      </c>
      <c r="X214" s="28" t="s">
        <v>44</v>
      </c>
      <c r="Y214" s="29">
        <f>VLOOKUP($X214,Sheet1!$A$2:$B$95,2,FALSE)</f>
        <v>52938</v>
      </c>
      <c r="Z214" s="30" t="s">
        <v>106</v>
      </c>
      <c r="AA214" s="29">
        <f>VLOOKUP($Z214,Sheet1!$A$2:$B$95,2,FALSE)</f>
        <v>148500</v>
      </c>
      <c r="AB214" s="30" t="s">
        <v>57</v>
      </c>
      <c r="AC214" s="29">
        <f>VLOOKUP($AB214,Sheet1!$A$2:$B$95,2,FALSE)</f>
        <v>0</v>
      </c>
      <c r="AD214" s="31" t="s">
        <v>47</v>
      </c>
      <c r="AE214" s="32">
        <f>VLOOKUP($AD214,Sheet1!$A$2:$B$95,2,FALSE)</f>
        <v>0</v>
      </c>
      <c r="AF214" s="33" t="s">
        <v>48</v>
      </c>
      <c r="AG214" s="32">
        <f>VLOOKUP($AF214,Sheet1!$A$2:$B$95,2,FALSE)</f>
        <v>148500</v>
      </c>
      <c r="AH214" s="34" t="s">
        <v>49</v>
      </c>
      <c r="AI214" s="35">
        <f>VLOOKUP($AH214,Sheet1!$A$2:$B$95,2,FALSE)</f>
        <v>0</v>
      </c>
      <c r="AJ214" s="172" t="s">
        <v>50</v>
      </c>
      <c r="AK214" s="35">
        <f>VLOOKUP($AJ214,Sheet1!$A$2:$B$95,2,FALSE)</f>
        <v>50000</v>
      </c>
    </row>
    <row r="215" spans="1:37">
      <c r="A215" s="157">
        <v>375</v>
      </c>
      <c r="B215" s="181">
        <v>214</v>
      </c>
      <c r="C215" s="177" t="s">
        <v>510</v>
      </c>
      <c r="D215" s="18" t="s">
        <v>509</v>
      </c>
      <c r="E215" s="44" t="s">
        <v>511</v>
      </c>
      <c r="F215" s="19" t="s">
        <v>164</v>
      </c>
      <c r="G215" s="19" t="s">
        <v>165</v>
      </c>
      <c r="H215" s="141"/>
      <c r="I215" s="20">
        <f t="shared" si="3"/>
        <v>1589488</v>
      </c>
      <c r="J215" s="21" t="s">
        <v>38</v>
      </c>
      <c r="K215" s="22">
        <f>VLOOKUP($J215,Sheet1!$A$2:$B$95,2,FALSE)</f>
        <v>354750</v>
      </c>
      <c r="L215" s="23" t="s">
        <v>53</v>
      </c>
      <c r="M215" s="22">
        <f>VLOOKUP($L215,Sheet1!$A$2:$B$95,2,FALSE)</f>
        <v>233200</v>
      </c>
      <c r="N215" s="24" t="s">
        <v>40</v>
      </c>
      <c r="O215" s="25">
        <f>VLOOKUP($N215,Sheet1!$A$2:$B$95,2,FALSE)</f>
        <v>52938</v>
      </c>
      <c r="P215" s="24" t="s">
        <v>138</v>
      </c>
      <c r="Q215" s="25">
        <f>VLOOKUP($P215,Sheet1!$A$2:$B$95,2,FALSE)</f>
        <v>0</v>
      </c>
      <c r="R215" s="26" t="s">
        <v>41</v>
      </c>
      <c r="S215" s="27">
        <f>VLOOKUP($R215,Sheet1!$A$2:$B$95,2,FALSE)</f>
        <v>68200</v>
      </c>
      <c r="T215" s="26" t="s">
        <v>159</v>
      </c>
      <c r="U215" s="27">
        <f>VLOOKUP($T215,Sheet1!$A$2:$B$95,2,FALSE)</f>
        <v>181500</v>
      </c>
      <c r="V215" s="26" t="s">
        <v>55</v>
      </c>
      <c r="W215" s="27">
        <f>VLOOKUP($V215,Sheet1!$A$2:$B$95,2,FALSE)</f>
        <v>105600</v>
      </c>
      <c r="X215" s="28" t="s">
        <v>85</v>
      </c>
      <c r="Y215" s="29">
        <f>VLOOKUP($X215,Sheet1!$A$2:$B$95,2,FALSE)</f>
        <v>105600</v>
      </c>
      <c r="Z215" s="30" t="s">
        <v>106</v>
      </c>
      <c r="AA215" s="29">
        <f>VLOOKUP($Z215,Sheet1!$A$2:$B$95,2,FALSE)</f>
        <v>148500</v>
      </c>
      <c r="AB215" s="30" t="s">
        <v>127</v>
      </c>
      <c r="AC215" s="29">
        <f>VLOOKUP($AB215,Sheet1!$A$2:$B$95,2,FALSE)</f>
        <v>40700</v>
      </c>
      <c r="AD215" s="31" t="s">
        <v>48</v>
      </c>
      <c r="AE215" s="32">
        <f>VLOOKUP($AD215,Sheet1!$A$2:$B$95,2,FALSE)</f>
        <v>148500</v>
      </c>
      <c r="AF215" s="33" t="s">
        <v>133</v>
      </c>
      <c r="AG215" s="32">
        <f>VLOOKUP($AF215,Sheet1!$A$2:$B$95,2,FALSE)</f>
        <v>0</v>
      </c>
      <c r="AH215" s="34" t="s">
        <v>153</v>
      </c>
      <c r="AI215" s="35">
        <f>VLOOKUP($AH215,Sheet1!$A$2:$B$95,2,FALSE)</f>
        <v>100000</v>
      </c>
      <c r="AJ215" s="172" t="s">
        <v>50</v>
      </c>
      <c r="AK215" s="35">
        <f>VLOOKUP($AJ215,Sheet1!$A$2:$B$95,2,FALSE)</f>
        <v>50000</v>
      </c>
    </row>
    <row r="216" spans="1:37">
      <c r="A216" s="157">
        <v>381</v>
      </c>
      <c r="B216" s="181">
        <v>215</v>
      </c>
      <c r="C216" s="177" t="s">
        <v>269</v>
      </c>
      <c r="D216" s="18" t="s">
        <v>268</v>
      </c>
      <c r="E216" s="44" t="s">
        <v>270</v>
      </c>
      <c r="F216" s="19" t="s">
        <v>164</v>
      </c>
      <c r="G216" s="19" t="s">
        <v>165</v>
      </c>
      <c r="H216" s="141"/>
      <c r="I216" s="20">
        <f t="shared" si="3"/>
        <v>1582988</v>
      </c>
      <c r="J216" s="21" t="s">
        <v>53</v>
      </c>
      <c r="K216" s="22">
        <f>VLOOKUP($J216,Sheet1!$A$2:$B$95,2,FALSE)</f>
        <v>233200</v>
      </c>
      <c r="L216" s="23" t="s">
        <v>38</v>
      </c>
      <c r="M216" s="22">
        <f>VLOOKUP($L216,Sheet1!$A$2:$B$95,2,FALSE)</f>
        <v>354750</v>
      </c>
      <c r="N216" s="24" t="s">
        <v>132</v>
      </c>
      <c r="O216" s="25">
        <f>VLOOKUP($N216,Sheet1!$A$2:$B$95,2,FALSE)</f>
        <v>78100</v>
      </c>
      <c r="P216" s="24" t="s">
        <v>39</v>
      </c>
      <c r="Q216" s="25">
        <f>VLOOKUP($P216,Sheet1!$A$2:$B$95,2,FALSE)</f>
        <v>78100</v>
      </c>
      <c r="R216" s="26" t="s">
        <v>41</v>
      </c>
      <c r="S216" s="27">
        <f>VLOOKUP($R216,Sheet1!$A$2:$B$95,2,FALSE)</f>
        <v>68200</v>
      </c>
      <c r="T216" s="26" t="s">
        <v>55</v>
      </c>
      <c r="U216" s="27">
        <f>VLOOKUP($T216,Sheet1!$A$2:$B$95,2,FALSE)</f>
        <v>105600</v>
      </c>
      <c r="V216" s="26" t="s">
        <v>43</v>
      </c>
      <c r="W216" s="27">
        <f>VLOOKUP($V216,Sheet1!$A$2:$B$95,2,FALSE)</f>
        <v>78100</v>
      </c>
      <c r="X216" s="28" t="s">
        <v>44</v>
      </c>
      <c r="Y216" s="29">
        <f>VLOOKUP($X216,Sheet1!$A$2:$B$95,2,FALSE)</f>
        <v>52938</v>
      </c>
      <c r="Z216" s="30" t="s">
        <v>108</v>
      </c>
      <c r="AA216" s="29">
        <f>VLOOKUP($Z216,Sheet1!$A$2:$B$95,2,FALSE)</f>
        <v>484000</v>
      </c>
      <c r="AB216" s="30" t="s">
        <v>76</v>
      </c>
      <c r="AC216" s="29">
        <f>VLOOKUP($AB216,Sheet1!$A$2:$B$95,2,FALSE)</f>
        <v>0</v>
      </c>
      <c r="AD216" s="31" t="s">
        <v>47</v>
      </c>
      <c r="AE216" s="32">
        <f>VLOOKUP($AD216,Sheet1!$A$2:$B$95,2,FALSE)</f>
        <v>0</v>
      </c>
      <c r="AF216" s="33" t="s">
        <v>133</v>
      </c>
      <c r="AG216" s="32">
        <f>VLOOKUP($AF216,Sheet1!$A$2:$B$95,2,FALSE)</f>
        <v>0</v>
      </c>
      <c r="AH216" s="34" t="s">
        <v>58</v>
      </c>
      <c r="AI216" s="35">
        <f>VLOOKUP($AH216,Sheet1!$A$2:$B$95,2,FALSE)</f>
        <v>0</v>
      </c>
      <c r="AJ216" s="172" t="s">
        <v>50</v>
      </c>
      <c r="AK216" s="35">
        <f>VLOOKUP($AJ216,Sheet1!$A$2:$B$95,2,FALSE)</f>
        <v>50000</v>
      </c>
    </row>
    <row r="217" spans="1:37">
      <c r="A217" s="157">
        <v>416</v>
      </c>
      <c r="B217" s="181">
        <v>216</v>
      </c>
      <c r="C217" s="177" t="s">
        <v>493</v>
      </c>
      <c r="D217" s="18" t="s">
        <v>488</v>
      </c>
      <c r="E217" s="44" t="s">
        <v>495</v>
      </c>
      <c r="F217" s="126" t="s">
        <v>36</v>
      </c>
      <c r="G217" s="19" t="s">
        <v>165</v>
      </c>
      <c r="H217" s="141"/>
      <c r="I217" s="20">
        <f t="shared" si="3"/>
        <v>1580926</v>
      </c>
      <c r="J217" s="21" t="s">
        <v>81</v>
      </c>
      <c r="K217" s="22">
        <f>VLOOKUP($J217,Sheet1!$A$2:$B$95,2,FALSE)</f>
        <v>105600</v>
      </c>
      <c r="L217" s="23" t="s">
        <v>38</v>
      </c>
      <c r="M217" s="22">
        <f>VLOOKUP($L217,Sheet1!$A$2:$B$95,2,FALSE)</f>
        <v>354750</v>
      </c>
      <c r="N217" s="24" t="s">
        <v>136</v>
      </c>
      <c r="O217" s="25">
        <f>VLOOKUP($N217,Sheet1!$A$2:$B$95,2,FALSE)</f>
        <v>148500</v>
      </c>
      <c r="P217" s="24" t="s">
        <v>40</v>
      </c>
      <c r="Q217" s="25">
        <f>VLOOKUP($P217,Sheet1!$A$2:$B$95,2,FALSE)</f>
        <v>52938</v>
      </c>
      <c r="R217" s="26" t="s">
        <v>180</v>
      </c>
      <c r="S217" s="27">
        <f>VLOOKUP($R217,Sheet1!$A$2:$B$95,2,FALSE)</f>
        <v>0</v>
      </c>
      <c r="T217" s="26" t="s">
        <v>55</v>
      </c>
      <c r="U217" s="27">
        <f>VLOOKUP($T217,Sheet1!$A$2:$B$95,2,FALSE)</f>
        <v>105600</v>
      </c>
      <c r="V217" s="26" t="s">
        <v>43</v>
      </c>
      <c r="W217" s="27">
        <f>VLOOKUP($V217,Sheet1!$A$2:$B$95,2,FALSE)</f>
        <v>78100</v>
      </c>
      <c r="X217" s="28" t="s">
        <v>108</v>
      </c>
      <c r="Y217" s="29">
        <f>VLOOKUP($X217,Sheet1!$A$2:$B$95,2,FALSE)</f>
        <v>484000</v>
      </c>
      <c r="Z217" s="30" t="s">
        <v>44</v>
      </c>
      <c r="AA217" s="29">
        <f>VLOOKUP($Z217,Sheet1!$A$2:$B$95,2,FALSE)</f>
        <v>52938</v>
      </c>
      <c r="AB217" s="30" t="s">
        <v>76</v>
      </c>
      <c r="AC217" s="29">
        <f>VLOOKUP($AB217,Sheet1!$A$2:$B$95,2,FALSE)</f>
        <v>0</v>
      </c>
      <c r="AD217" s="31" t="s">
        <v>47</v>
      </c>
      <c r="AE217" s="32">
        <f>VLOOKUP($AD217,Sheet1!$A$2:$B$95,2,FALSE)</f>
        <v>0</v>
      </c>
      <c r="AF217" s="33" t="s">
        <v>48</v>
      </c>
      <c r="AG217" s="32">
        <f>VLOOKUP($AF217,Sheet1!$A$2:$B$95,2,FALSE)</f>
        <v>148500</v>
      </c>
      <c r="AH217" s="34" t="s">
        <v>58</v>
      </c>
      <c r="AI217" s="35">
        <f>VLOOKUP($AH217,Sheet1!$A$2:$B$95,2,FALSE)</f>
        <v>0</v>
      </c>
      <c r="AJ217" s="172" t="s">
        <v>50</v>
      </c>
      <c r="AK217" s="35">
        <f>VLOOKUP($AJ217,Sheet1!$A$2:$B$95,2,FALSE)</f>
        <v>50000</v>
      </c>
    </row>
    <row r="218" spans="1:37">
      <c r="A218" s="157">
        <v>417</v>
      </c>
      <c r="B218" s="181">
        <v>217</v>
      </c>
      <c r="C218" s="177" t="s">
        <v>494</v>
      </c>
      <c r="D218" s="18" t="s">
        <v>488</v>
      </c>
      <c r="E218" s="44" t="s">
        <v>495</v>
      </c>
      <c r="F218" s="126" t="s">
        <v>36</v>
      </c>
      <c r="G218" s="19" t="s">
        <v>165</v>
      </c>
      <c r="H218" s="141"/>
      <c r="I218" s="20">
        <f t="shared" si="3"/>
        <v>1580678</v>
      </c>
      <c r="J218" s="21" t="s">
        <v>68</v>
      </c>
      <c r="K218" s="22">
        <f>VLOOKUP($J218,Sheet1!$A$2:$B$95,2,FALSE)</f>
        <v>233200</v>
      </c>
      <c r="L218" s="23" t="s">
        <v>95</v>
      </c>
      <c r="M218" s="22">
        <f>VLOOKUP($L218,Sheet1!$A$2:$B$95,2,FALSE)</f>
        <v>0</v>
      </c>
      <c r="N218" s="24" t="s">
        <v>122</v>
      </c>
      <c r="O218" s="25">
        <f>VLOOKUP($N218,Sheet1!$A$2:$B$95,2,FALSE)</f>
        <v>484000</v>
      </c>
      <c r="P218" s="24" t="s">
        <v>115</v>
      </c>
      <c r="Q218" s="25">
        <f>VLOOKUP($P218,Sheet1!$A$2:$B$95,2,FALSE)</f>
        <v>30140</v>
      </c>
      <c r="R218" s="26" t="s">
        <v>41</v>
      </c>
      <c r="S218" s="27">
        <f>VLOOKUP($R218,Sheet1!$A$2:$B$95,2,FALSE)</f>
        <v>68200</v>
      </c>
      <c r="T218" s="26" t="s">
        <v>159</v>
      </c>
      <c r="U218" s="27">
        <f>VLOOKUP($T218,Sheet1!$A$2:$B$95,2,FALSE)</f>
        <v>181500</v>
      </c>
      <c r="V218" s="26" t="s">
        <v>43</v>
      </c>
      <c r="W218" s="27">
        <f>VLOOKUP($V218,Sheet1!$A$2:$B$95,2,FALSE)</f>
        <v>78100</v>
      </c>
      <c r="X218" s="28" t="s">
        <v>85</v>
      </c>
      <c r="Y218" s="29">
        <f>VLOOKUP($X218,Sheet1!$A$2:$B$95,2,FALSE)</f>
        <v>105600</v>
      </c>
      <c r="Z218" s="30" t="s">
        <v>44</v>
      </c>
      <c r="AA218" s="29">
        <f>VLOOKUP($Z218,Sheet1!$A$2:$B$95,2,FALSE)</f>
        <v>52938</v>
      </c>
      <c r="AB218" s="30" t="s">
        <v>106</v>
      </c>
      <c r="AC218" s="29">
        <f>VLOOKUP($AB218,Sheet1!$A$2:$B$95,2,FALSE)</f>
        <v>148500</v>
      </c>
      <c r="AD218" s="31" t="s">
        <v>48</v>
      </c>
      <c r="AE218" s="32">
        <f>VLOOKUP($AD218,Sheet1!$A$2:$B$95,2,FALSE)</f>
        <v>148500</v>
      </c>
      <c r="AF218" s="33" t="s">
        <v>133</v>
      </c>
      <c r="AG218" s="32">
        <f>VLOOKUP($AF218,Sheet1!$A$2:$B$95,2,FALSE)</f>
        <v>0</v>
      </c>
      <c r="AH218" s="34" t="s">
        <v>49</v>
      </c>
      <c r="AI218" s="35">
        <f>VLOOKUP($AH218,Sheet1!$A$2:$B$95,2,FALSE)</f>
        <v>0</v>
      </c>
      <c r="AJ218" s="172" t="s">
        <v>50</v>
      </c>
      <c r="AK218" s="35">
        <f>VLOOKUP($AJ218,Sheet1!$A$2:$B$95,2,FALSE)</f>
        <v>50000</v>
      </c>
    </row>
    <row r="219" spans="1:37">
      <c r="A219" s="157">
        <v>386</v>
      </c>
      <c r="B219" s="181">
        <v>218</v>
      </c>
      <c r="C219" s="177" t="s">
        <v>641</v>
      </c>
      <c r="D219" s="18" t="s">
        <v>639</v>
      </c>
      <c r="E219" s="44" t="s">
        <v>640</v>
      </c>
      <c r="F219" s="19" t="s">
        <v>164</v>
      </c>
      <c r="G219" s="19" t="s">
        <v>165</v>
      </c>
      <c r="H219" s="141"/>
      <c r="I219" s="20">
        <f t="shared" si="3"/>
        <v>1574326</v>
      </c>
      <c r="J219" s="21" t="s">
        <v>37</v>
      </c>
      <c r="K219" s="22">
        <f>VLOOKUP($J219,Sheet1!$A$2:$B$95,2,FALSE)</f>
        <v>0</v>
      </c>
      <c r="L219" s="23" t="s">
        <v>38</v>
      </c>
      <c r="M219" s="22">
        <f>VLOOKUP($L219,Sheet1!$A$2:$B$95,2,FALSE)</f>
        <v>354750</v>
      </c>
      <c r="N219" s="24" t="s">
        <v>101</v>
      </c>
      <c r="O219" s="25">
        <f>VLOOKUP($N219,Sheet1!$A$2:$B$95,2,FALSE)</f>
        <v>396000</v>
      </c>
      <c r="P219" s="24" t="s">
        <v>54</v>
      </c>
      <c r="Q219" s="25">
        <f>VLOOKUP($P219,Sheet1!$A$2:$B$95,2,FALSE)</f>
        <v>0</v>
      </c>
      <c r="R219" s="26" t="s">
        <v>150</v>
      </c>
      <c r="S219" s="27">
        <f>VLOOKUP($R219,Sheet1!$A$2:$B$95,2,FALSE)</f>
        <v>52938</v>
      </c>
      <c r="T219" s="26" t="s">
        <v>55</v>
      </c>
      <c r="U219" s="27">
        <f>VLOOKUP($T219,Sheet1!$A$2:$B$95,2,FALSE)</f>
        <v>105600</v>
      </c>
      <c r="V219" s="26" t="s">
        <v>43</v>
      </c>
      <c r="W219" s="27">
        <f>VLOOKUP($V219,Sheet1!$A$2:$B$95,2,FALSE)</f>
        <v>78100</v>
      </c>
      <c r="X219" s="28" t="s">
        <v>44</v>
      </c>
      <c r="Y219" s="29">
        <f>VLOOKUP($X219,Sheet1!$A$2:$B$95,2,FALSE)</f>
        <v>52938</v>
      </c>
      <c r="Z219" s="30" t="s">
        <v>108</v>
      </c>
      <c r="AA219" s="29">
        <f>VLOOKUP($Z219,Sheet1!$A$2:$B$95,2,FALSE)</f>
        <v>484000</v>
      </c>
      <c r="AB219" s="30" t="s">
        <v>76</v>
      </c>
      <c r="AC219" s="29">
        <f>VLOOKUP($AB219,Sheet1!$A$2:$B$95,2,FALSE)</f>
        <v>0</v>
      </c>
      <c r="AD219" s="31" t="s">
        <v>47</v>
      </c>
      <c r="AE219" s="32">
        <f>VLOOKUP($AD219,Sheet1!$A$2:$B$95,2,FALSE)</f>
        <v>0</v>
      </c>
      <c r="AF219" s="33" t="s">
        <v>143</v>
      </c>
      <c r="AG219" s="32">
        <f>VLOOKUP($AF219,Sheet1!$A$2:$B$95,2,FALSE)</f>
        <v>0</v>
      </c>
      <c r="AH219" s="34" t="s">
        <v>151</v>
      </c>
      <c r="AI219" s="35">
        <f>VLOOKUP($AH219,Sheet1!$A$2:$B$95,2,FALSE)</f>
        <v>0</v>
      </c>
      <c r="AJ219" s="172" t="s">
        <v>50</v>
      </c>
      <c r="AK219" s="35">
        <f>VLOOKUP($AJ219,Sheet1!$A$2:$B$95,2,FALSE)</f>
        <v>50000</v>
      </c>
    </row>
    <row r="220" spans="1:37">
      <c r="A220" s="157">
        <v>279</v>
      </c>
      <c r="B220" s="181">
        <v>219</v>
      </c>
      <c r="C220" s="177" t="s">
        <v>175</v>
      </c>
      <c r="D220" s="18" t="s">
        <v>176</v>
      </c>
      <c r="E220" s="44" t="s">
        <v>177</v>
      </c>
      <c r="F220" s="19" t="s">
        <v>164</v>
      </c>
      <c r="G220" s="19" t="s">
        <v>165</v>
      </c>
      <c r="H220" s="141"/>
      <c r="I220" s="20">
        <f t="shared" si="3"/>
        <v>1570888</v>
      </c>
      <c r="J220" s="21" t="s">
        <v>81</v>
      </c>
      <c r="K220" s="22">
        <f>VLOOKUP($J220,Sheet1!$A$2:$B$95,2,FALSE)</f>
        <v>105600</v>
      </c>
      <c r="L220" s="23" t="s">
        <v>38</v>
      </c>
      <c r="M220" s="22">
        <f>VLOOKUP($L220,Sheet1!$A$2:$B$95,2,FALSE)</f>
        <v>354750</v>
      </c>
      <c r="N220" s="24" t="s">
        <v>132</v>
      </c>
      <c r="O220" s="25">
        <f>VLOOKUP($N220,Sheet1!$A$2:$B$95,2,FALSE)</f>
        <v>78100</v>
      </c>
      <c r="P220" s="24" t="s">
        <v>54</v>
      </c>
      <c r="Q220" s="25">
        <f>VLOOKUP($P220,Sheet1!$A$2:$B$95,2,FALSE)</f>
        <v>0</v>
      </c>
      <c r="R220" s="26" t="s">
        <v>152</v>
      </c>
      <c r="S220" s="27">
        <f>VLOOKUP($R220,Sheet1!$A$2:$B$95,2,FALSE)</f>
        <v>233200</v>
      </c>
      <c r="T220" s="26" t="s">
        <v>42</v>
      </c>
      <c r="U220" s="27">
        <f>VLOOKUP($T220,Sheet1!$A$2:$B$95,2,FALSE)</f>
        <v>28600</v>
      </c>
      <c r="V220" s="26" t="s">
        <v>43</v>
      </c>
      <c r="W220" s="27">
        <f>VLOOKUP($V220,Sheet1!$A$2:$B$95,2,FALSE)</f>
        <v>78100</v>
      </c>
      <c r="X220" s="28" t="s">
        <v>44</v>
      </c>
      <c r="Y220" s="29">
        <f>VLOOKUP($X220,Sheet1!$A$2:$B$95,2,FALSE)</f>
        <v>52938</v>
      </c>
      <c r="Z220" s="30" t="s">
        <v>108</v>
      </c>
      <c r="AA220" s="29">
        <f>VLOOKUP($Z220,Sheet1!$A$2:$B$95,2,FALSE)</f>
        <v>484000</v>
      </c>
      <c r="AB220" s="30" t="s">
        <v>85</v>
      </c>
      <c r="AC220" s="29">
        <f>VLOOKUP($AB220,Sheet1!$A$2:$B$95,2,FALSE)</f>
        <v>105600</v>
      </c>
      <c r="AD220" s="33" t="s">
        <v>133</v>
      </c>
      <c r="AE220" s="32">
        <f>VLOOKUP($AD220,Sheet1!$A$2:$B$95,2,FALSE)</f>
        <v>0</v>
      </c>
      <c r="AF220" s="33" t="s">
        <v>131</v>
      </c>
      <c r="AG220" s="32">
        <f>VLOOKUP($AF220,Sheet1!$A$2:$B$95,2,FALSE)</f>
        <v>0</v>
      </c>
      <c r="AH220" s="34" t="s">
        <v>49</v>
      </c>
      <c r="AI220" s="35">
        <f>VLOOKUP($AH220,Sheet1!$A$2:$B$95,2,FALSE)</f>
        <v>0</v>
      </c>
      <c r="AJ220" s="172" t="s">
        <v>50</v>
      </c>
      <c r="AK220" s="35">
        <f>VLOOKUP($AJ220,Sheet1!$A$2:$B$95,2,FALSE)</f>
        <v>50000</v>
      </c>
    </row>
    <row r="221" spans="1:37">
      <c r="A221" s="157">
        <v>309</v>
      </c>
      <c r="B221" s="181">
        <v>220</v>
      </c>
      <c r="C221" s="177" t="s">
        <v>775</v>
      </c>
      <c r="D221" s="18" t="s">
        <v>773</v>
      </c>
      <c r="E221" s="44" t="s">
        <v>776</v>
      </c>
      <c r="F221" s="126" t="s">
        <v>36</v>
      </c>
      <c r="G221" s="19" t="s">
        <v>165</v>
      </c>
      <c r="H221" s="141"/>
      <c r="I221" s="20">
        <f t="shared" si="3"/>
        <v>1568000</v>
      </c>
      <c r="J221" s="21" t="s">
        <v>53</v>
      </c>
      <c r="K221" s="22">
        <f>VLOOKUP($J221,Sheet1!$A$2:$B$95,2,FALSE)</f>
        <v>233200</v>
      </c>
      <c r="L221" s="23" t="s">
        <v>75</v>
      </c>
      <c r="M221" s="22">
        <f>VLOOKUP($L221,Sheet1!$A$2:$B$95,2,FALSE)</f>
        <v>233200</v>
      </c>
      <c r="N221" s="24" t="s">
        <v>39</v>
      </c>
      <c r="O221" s="25">
        <f>VLOOKUP($N221,Sheet1!$A$2:$B$95,2,FALSE)</f>
        <v>78100</v>
      </c>
      <c r="P221" s="24" t="s">
        <v>134</v>
      </c>
      <c r="Q221" s="25">
        <f>VLOOKUP($P221,Sheet1!$A$2:$B$95,2,FALSE)</f>
        <v>148500</v>
      </c>
      <c r="R221" s="26" t="s">
        <v>148</v>
      </c>
      <c r="S221" s="27">
        <f>VLOOKUP($R221,Sheet1!$A$2:$B$95,2,FALSE)</f>
        <v>40700</v>
      </c>
      <c r="T221" s="26" t="s">
        <v>156</v>
      </c>
      <c r="U221" s="27">
        <f>VLOOKUP($T221,Sheet1!$A$2:$B$95,2,FALSE)</f>
        <v>0</v>
      </c>
      <c r="V221" s="26" t="s">
        <v>55</v>
      </c>
      <c r="W221" s="27">
        <f>VLOOKUP($V221,Sheet1!$A$2:$B$95,2,FALSE)</f>
        <v>105600</v>
      </c>
      <c r="X221" s="37" t="s">
        <v>106</v>
      </c>
      <c r="Y221" s="29">
        <f>VLOOKUP($X221,Sheet1!$A$2:$B$95,2,FALSE)</f>
        <v>148500</v>
      </c>
      <c r="Z221" s="28" t="s">
        <v>108</v>
      </c>
      <c r="AA221" s="29">
        <f>VLOOKUP($Z221,Sheet1!$A$2:$B$95,2,FALSE)</f>
        <v>484000</v>
      </c>
      <c r="AB221" s="30" t="s">
        <v>72</v>
      </c>
      <c r="AC221" s="29">
        <f>VLOOKUP($AB221,Sheet1!$A$2:$B$95,2,FALSE)</f>
        <v>46200</v>
      </c>
      <c r="AD221" s="33" t="s">
        <v>47</v>
      </c>
      <c r="AE221" s="32">
        <f>VLOOKUP($AD221,Sheet1!$A$2:$B$95,2,FALSE)</f>
        <v>0</v>
      </c>
      <c r="AF221" s="39" t="s">
        <v>133</v>
      </c>
      <c r="AG221" s="32">
        <f>VLOOKUP($AF221,Sheet1!$A$2:$B$95,2,FALSE)</f>
        <v>0</v>
      </c>
      <c r="AH221" s="34" t="s">
        <v>58</v>
      </c>
      <c r="AI221" s="35">
        <f>VLOOKUP($AH221,Sheet1!$A$2:$B$95,2,FALSE)</f>
        <v>0</v>
      </c>
      <c r="AJ221" s="172" t="s">
        <v>50</v>
      </c>
      <c r="AK221" s="35">
        <f>VLOOKUP($AJ221,Sheet1!$A$2:$B$95,2,FALSE)</f>
        <v>50000</v>
      </c>
    </row>
    <row r="222" spans="1:37">
      <c r="A222" s="157">
        <v>277</v>
      </c>
      <c r="B222" s="181">
        <v>221</v>
      </c>
      <c r="C222" s="178" t="s">
        <v>949</v>
      </c>
      <c r="D222" s="18" t="s">
        <v>948</v>
      </c>
      <c r="E222" s="44" t="s">
        <v>1071</v>
      </c>
      <c r="F222" s="19" t="s">
        <v>164</v>
      </c>
      <c r="G222" s="19" t="s">
        <v>165</v>
      </c>
      <c r="H222" s="141"/>
      <c r="I222" s="20">
        <f t="shared" si="3"/>
        <v>1567588</v>
      </c>
      <c r="J222" s="21" t="s">
        <v>37</v>
      </c>
      <c r="K222" s="22">
        <f>VLOOKUP($J222,Sheet1!$A$2:$B$95,2,FALSE)</f>
        <v>0</v>
      </c>
      <c r="L222" s="23" t="s">
        <v>38</v>
      </c>
      <c r="M222" s="22">
        <f>VLOOKUP($L222,Sheet1!$A$2:$B$95,2,FALSE)</f>
        <v>354750</v>
      </c>
      <c r="N222" s="46" t="s">
        <v>101</v>
      </c>
      <c r="O222" s="25">
        <f>VLOOKUP($N222,Sheet1!$A$2:$B$95,2,FALSE)</f>
        <v>396000</v>
      </c>
      <c r="P222" s="41" t="s">
        <v>128</v>
      </c>
      <c r="Q222" s="25">
        <f>VLOOKUP($P222,Sheet1!$A$2:$B$95,2,FALSE)</f>
        <v>46200</v>
      </c>
      <c r="R222" s="48" t="s">
        <v>55</v>
      </c>
      <c r="S222" s="27">
        <f>VLOOKUP($R222,Sheet1!$A$2:$B$95,2,FALSE)</f>
        <v>105600</v>
      </c>
      <c r="T222" s="26" t="s">
        <v>180</v>
      </c>
      <c r="U222" s="27">
        <f>VLOOKUP($T222,Sheet1!$A$2:$B$95,2,FALSE)</f>
        <v>0</v>
      </c>
      <c r="V222" s="26" t="s">
        <v>43</v>
      </c>
      <c r="W222" s="27">
        <f>VLOOKUP($V222,Sheet1!$A$2:$B$95,2,FALSE)</f>
        <v>78100</v>
      </c>
      <c r="X222" s="28" t="s">
        <v>44</v>
      </c>
      <c r="Y222" s="29">
        <f>VLOOKUP($X222,Sheet1!$A$2:$B$95,2,FALSE)</f>
        <v>52938</v>
      </c>
      <c r="Z222" s="28" t="s">
        <v>108</v>
      </c>
      <c r="AA222" s="29">
        <f>VLOOKUP($Z222,Sheet1!$A$2:$B$95,2,FALSE)</f>
        <v>484000</v>
      </c>
      <c r="AB222" s="30" t="s">
        <v>69</v>
      </c>
      <c r="AC222" s="29">
        <f>VLOOKUP($AB222,Sheet1!$A$2:$B$95,2,FALSE)</f>
        <v>0</v>
      </c>
      <c r="AD222" s="33" t="s">
        <v>133</v>
      </c>
      <c r="AE222" s="32">
        <f>VLOOKUP($AD222,Sheet1!$A$2:$B$95,2,FALSE)</f>
        <v>0</v>
      </c>
      <c r="AF222" s="39" t="s">
        <v>143</v>
      </c>
      <c r="AG222" s="32">
        <f>VLOOKUP($AF222,Sheet1!$A$2:$B$95,2,FALSE)</f>
        <v>0</v>
      </c>
      <c r="AH222" s="34" t="s">
        <v>49</v>
      </c>
      <c r="AI222" s="35">
        <f>VLOOKUP($AH222,Sheet1!$A$2:$B$95,2,FALSE)</f>
        <v>0</v>
      </c>
      <c r="AJ222" s="172" t="s">
        <v>50</v>
      </c>
      <c r="AK222" s="35">
        <f>VLOOKUP($AJ222,Sheet1!$A$2:$B$95,2,FALSE)</f>
        <v>50000</v>
      </c>
    </row>
    <row r="223" spans="1:37">
      <c r="A223" s="157">
        <v>216</v>
      </c>
      <c r="B223" s="181">
        <v>222</v>
      </c>
      <c r="C223" s="177" t="s">
        <v>577</v>
      </c>
      <c r="D223" s="18" t="s">
        <v>576</v>
      </c>
      <c r="E223" s="44" t="s">
        <v>640</v>
      </c>
      <c r="F223" s="19" t="s">
        <v>164</v>
      </c>
      <c r="G223" s="19" t="s">
        <v>165</v>
      </c>
      <c r="H223" s="141"/>
      <c r="I223" s="20">
        <f t="shared" si="3"/>
        <v>1565800</v>
      </c>
      <c r="J223" s="21" t="s">
        <v>53</v>
      </c>
      <c r="K223" s="22">
        <f>VLOOKUP($J223,Sheet1!$A$2:$B$95,2,FALSE)</f>
        <v>233200</v>
      </c>
      <c r="L223" s="23" t="s">
        <v>75</v>
      </c>
      <c r="M223" s="22">
        <f>VLOOKUP($L223,Sheet1!$A$2:$B$95,2,FALSE)</f>
        <v>233200</v>
      </c>
      <c r="N223" s="24" t="s">
        <v>128</v>
      </c>
      <c r="O223" s="25">
        <f>VLOOKUP($N223,Sheet1!$A$2:$B$95,2,FALSE)</f>
        <v>46200</v>
      </c>
      <c r="P223" s="24" t="s">
        <v>132</v>
      </c>
      <c r="Q223" s="25">
        <f>VLOOKUP($P223,Sheet1!$A$2:$B$95,2,FALSE)</f>
        <v>78100</v>
      </c>
      <c r="R223" s="26" t="s">
        <v>41</v>
      </c>
      <c r="S223" s="27">
        <f>VLOOKUP($R223,Sheet1!$A$2:$B$95,2,FALSE)</f>
        <v>68200</v>
      </c>
      <c r="T223" s="26" t="s">
        <v>55</v>
      </c>
      <c r="U223" s="27">
        <f>VLOOKUP($T223,Sheet1!$A$2:$B$95,2,FALSE)</f>
        <v>105600</v>
      </c>
      <c r="V223" s="26" t="s">
        <v>43</v>
      </c>
      <c r="W223" s="27">
        <f>VLOOKUP($V223,Sheet1!$A$2:$B$95,2,FALSE)</f>
        <v>78100</v>
      </c>
      <c r="X223" s="28" t="s">
        <v>108</v>
      </c>
      <c r="Y223" s="29">
        <f>VLOOKUP($X223,Sheet1!$A$2:$B$95,2,FALSE)</f>
        <v>484000</v>
      </c>
      <c r="Z223" s="30" t="s">
        <v>127</v>
      </c>
      <c r="AA223" s="29">
        <f>VLOOKUP($Z223,Sheet1!$A$2:$B$95,2,FALSE)</f>
        <v>40700</v>
      </c>
      <c r="AB223" s="30" t="s">
        <v>69</v>
      </c>
      <c r="AC223" s="29">
        <f>VLOOKUP($AB223,Sheet1!$A$2:$B$95,2,FALSE)</f>
        <v>0</v>
      </c>
      <c r="AD223" s="31" t="s">
        <v>47</v>
      </c>
      <c r="AE223" s="32">
        <f>VLOOKUP($AD223,Sheet1!$A$2:$B$95,2,FALSE)</f>
        <v>0</v>
      </c>
      <c r="AF223" s="33" t="s">
        <v>48</v>
      </c>
      <c r="AG223" s="32">
        <f>VLOOKUP($AF223,Sheet1!$A$2:$B$95,2,FALSE)</f>
        <v>148500</v>
      </c>
      <c r="AH223" s="34" t="s">
        <v>49</v>
      </c>
      <c r="AI223" s="35">
        <f>VLOOKUP($AH223,Sheet1!$A$2:$B$95,2,FALSE)</f>
        <v>0</v>
      </c>
      <c r="AJ223" s="172" t="s">
        <v>50</v>
      </c>
      <c r="AK223" s="35">
        <f>VLOOKUP($AJ223,Sheet1!$A$2:$B$95,2,FALSE)</f>
        <v>50000</v>
      </c>
    </row>
    <row r="224" spans="1:37">
      <c r="A224" s="157">
        <v>207</v>
      </c>
      <c r="B224" s="181">
        <v>223</v>
      </c>
      <c r="C224" s="177" t="s">
        <v>969</v>
      </c>
      <c r="D224" s="18" t="s">
        <v>968</v>
      </c>
      <c r="E224" s="44" t="s">
        <v>970</v>
      </c>
      <c r="F224" s="19" t="s">
        <v>164</v>
      </c>
      <c r="G224" s="19" t="s">
        <v>165</v>
      </c>
      <c r="H224" s="141"/>
      <c r="I224" s="20">
        <f t="shared" si="3"/>
        <v>1565388</v>
      </c>
      <c r="J224" s="21" t="s">
        <v>53</v>
      </c>
      <c r="K224" s="22">
        <f>VLOOKUP($J224,Sheet1!$A$2:$B$95,2,FALSE)</f>
        <v>233200</v>
      </c>
      <c r="L224" s="23" t="s">
        <v>38</v>
      </c>
      <c r="M224" s="22">
        <f>VLOOKUP($L224,Sheet1!$A$2:$B$95,2,FALSE)</f>
        <v>354750</v>
      </c>
      <c r="N224" s="41" t="s">
        <v>101</v>
      </c>
      <c r="O224" s="25">
        <f>VLOOKUP($N224,Sheet1!$A$2:$B$95,2,FALSE)</f>
        <v>396000</v>
      </c>
      <c r="P224" s="46" t="s">
        <v>40</v>
      </c>
      <c r="Q224" s="25">
        <f>VLOOKUP($P224,Sheet1!$A$2:$B$95,2,FALSE)</f>
        <v>52938</v>
      </c>
      <c r="R224" s="26" t="s">
        <v>55</v>
      </c>
      <c r="S224" s="27">
        <f>VLOOKUP($R224,Sheet1!$A$2:$B$95,2,FALSE)</f>
        <v>105600</v>
      </c>
      <c r="T224" s="26" t="s">
        <v>56</v>
      </c>
      <c r="U224" s="27">
        <f>VLOOKUP($T224,Sheet1!$A$2:$B$95,2,FALSE)</f>
        <v>40700</v>
      </c>
      <c r="V224" s="26" t="s">
        <v>43</v>
      </c>
      <c r="W224" s="27">
        <f>VLOOKUP($V224,Sheet1!$A$2:$B$95,2,FALSE)</f>
        <v>78100</v>
      </c>
      <c r="X224" s="37" t="s">
        <v>85</v>
      </c>
      <c r="Y224" s="29">
        <f>VLOOKUP($X224,Sheet1!$A$2:$B$95,2,FALSE)</f>
        <v>105600</v>
      </c>
      <c r="Z224" s="28" t="s">
        <v>76</v>
      </c>
      <c r="AA224" s="29">
        <f>VLOOKUP($Z224,Sheet1!$A$2:$B$95,2,FALSE)</f>
        <v>0</v>
      </c>
      <c r="AB224" s="28" t="s">
        <v>69</v>
      </c>
      <c r="AC224" s="29">
        <f>VLOOKUP($AB224,Sheet1!$A$2:$B$95,2,FALSE)</f>
        <v>0</v>
      </c>
      <c r="AD224" s="31" t="s">
        <v>48</v>
      </c>
      <c r="AE224" s="32">
        <f>VLOOKUP($AD224,Sheet1!$A$2:$B$95,2,FALSE)</f>
        <v>148500</v>
      </c>
      <c r="AF224" s="33" t="s">
        <v>133</v>
      </c>
      <c r="AG224" s="32">
        <f>VLOOKUP($AF224,Sheet1!$A$2:$B$95,2,FALSE)</f>
        <v>0</v>
      </c>
      <c r="AH224" s="38" t="s">
        <v>58</v>
      </c>
      <c r="AI224" s="35">
        <f>VLOOKUP($AH224,Sheet1!$A$2:$B$95,2,FALSE)</f>
        <v>0</v>
      </c>
      <c r="AJ224" s="172" t="s">
        <v>50</v>
      </c>
      <c r="AK224" s="35">
        <f>VLOOKUP($AJ224,Sheet1!$A$2:$B$95,2,FALSE)</f>
        <v>50000</v>
      </c>
    </row>
    <row r="225" spans="1:37">
      <c r="A225" s="157">
        <v>162</v>
      </c>
      <c r="B225" s="181">
        <v>224</v>
      </c>
      <c r="C225" s="177" t="s">
        <v>356</v>
      </c>
      <c r="D225" s="18" t="s">
        <v>355</v>
      </c>
      <c r="E225" s="44" t="s">
        <v>358</v>
      </c>
      <c r="F225" s="19" t="s">
        <v>164</v>
      </c>
      <c r="G225" s="19" t="s">
        <v>165</v>
      </c>
      <c r="H225" s="141"/>
      <c r="I225" s="20">
        <f t="shared" si="3"/>
        <v>1564238</v>
      </c>
      <c r="J225" s="21" t="s">
        <v>68</v>
      </c>
      <c r="K225" s="22">
        <f>VLOOKUP($J225,Sheet1!$A$2:$B$95,2,FALSE)</f>
        <v>233200</v>
      </c>
      <c r="L225" s="23" t="s">
        <v>75</v>
      </c>
      <c r="M225" s="22">
        <f>VLOOKUP($L225,Sheet1!$A$2:$B$95,2,FALSE)</f>
        <v>233200</v>
      </c>
      <c r="N225" s="24" t="s">
        <v>101</v>
      </c>
      <c r="O225" s="25">
        <f>VLOOKUP($N225,Sheet1!$A$2:$B$95,2,FALSE)</f>
        <v>396000</v>
      </c>
      <c r="P225" s="24" t="s">
        <v>136</v>
      </c>
      <c r="Q225" s="25">
        <f>VLOOKUP($P225,Sheet1!$A$2:$B$95,2,FALSE)</f>
        <v>148500</v>
      </c>
      <c r="R225" s="26" t="s">
        <v>148</v>
      </c>
      <c r="S225" s="27">
        <f>VLOOKUP($R225,Sheet1!$A$2:$B$95,2,FALSE)</f>
        <v>40700</v>
      </c>
      <c r="T225" s="26" t="s">
        <v>55</v>
      </c>
      <c r="U225" s="27">
        <f>VLOOKUP($T225,Sheet1!$A$2:$B$95,2,FALSE)</f>
        <v>105600</v>
      </c>
      <c r="V225" s="26" t="s">
        <v>154</v>
      </c>
      <c r="W225" s="27">
        <f>VLOOKUP($V225,Sheet1!$A$2:$B$95,2,FALSE)</f>
        <v>0</v>
      </c>
      <c r="X225" s="28" t="s">
        <v>44</v>
      </c>
      <c r="Y225" s="29">
        <f>VLOOKUP($X225,Sheet1!$A$2:$B$95,2,FALSE)</f>
        <v>52938</v>
      </c>
      <c r="Z225" s="30" t="s">
        <v>85</v>
      </c>
      <c r="AA225" s="29">
        <f>VLOOKUP($Z225,Sheet1!$A$2:$B$95,2,FALSE)</f>
        <v>105600</v>
      </c>
      <c r="AB225" s="30" t="s">
        <v>57</v>
      </c>
      <c r="AC225" s="29">
        <f>VLOOKUP($AB225,Sheet1!$A$2:$B$95,2,FALSE)</f>
        <v>0</v>
      </c>
      <c r="AD225" s="31" t="s">
        <v>47</v>
      </c>
      <c r="AE225" s="32">
        <f>VLOOKUP($AD225,Sheet1!$A$2:$B$95,2,FALSE)</f>
        <v>0</v>
      </c>
      <c r="AF225" s="33" t="s">
        <v>48</v>
      </c>
      <c r="AG225" s="32">
        <f>VLOOKUP($AF225,Sheet1!$A$2:$B$95,2,FALSE)</f>
        <v>148500</v>
      </c>
      <c r="AH225" s="34" t="s">
        <v>153</v>
      </c>
      <c r="AI225" s="35">
        <f>VLOOKUP($AH225,Sheet1!$A$2:$B$95,2,FALSE)</f>
        <v>100000</v>
      </c>
      <c r="AJ225" s="172" t="s">
        <v>151</v>
      </c>
      <c r="AK225" s="35">
        <f>VLOOKUP($AJ225,Sheet1!$A$2:$B$95,2,FALSE)</f>
        <v>0</v>
      </c>
    </row>
    <row r="226" spans="1:37">
      <c r="A226" s="157">
        <v>212</v>
      </c>
      <c r="B226" s="181">
        <v>225</v>
      </c>
      <c r="C226" s="177" t="s">
        <v>513</v>
      </c>
      <c r="D226" s="18" t="s">
        <v>512</v>
      </c>
      <c r="E226" s="44" t="s">
        <v>515</v>
      </c>
      <c r="F226" s="19" t="s">
        <v>164</v>
      </c>
      <c r="G226" s="19" t="s">
        <v>165</v>
      </c>
      <c r="H226" s="141"/>
      <c r="I226" s="20">
        <f t="shared" si="3"/>
        <v>1561438</v>
      </c>
      <c r="J226" s="21" t="s">
        <v>37</v>
      </c>
      <c r="K226" s="22">
        <f>VLOOKUP($J226,Sheet1!$A$2:$B$95,2,FALSE)</f>
        <v>0</v>
      </c>
      <c r="L226" s="23" t="s">
        <v>38</v>
      </c>
      <c r="M226" s="22">
        <f>VLOOKUP($L226,Sheet1!$A$2:$B$95,2,FALSE)</f>
        <v>354750</v>
      </c>
      <c r="N226" s="24" t="s">
        <v>39</v>
      </c>
      <c r="O226" s="25">
        <f>VLOOKUP($N226,Sheet1!$A$2:$B$95,2,FALSE)</f>
        <v>78100</v>
      </c>
      <c r="P226" s="24" t="s">
        <v>128</v>
      </c>
      <c r="Q226" s="25">
        <f>VLOOKUP($P226,Sheet1!$A$2:$B$95,2,FALSE)</f>
        <v>46200</v>
      </c>
      <c r="R226" s="26" t="s">
        <v>148</v>
      </c>
      <c r="S226" s="27">
        <f>VLOOKUP($R226,Sheet1!$A$2:$B$95,2,FALSE)</f>
        <v>40700</v>
      </c>
      <c r="T226" s="26" t="s">
        <v>140</v>
      </c>
      <c r="U226" s="27">
        <f>VLOOKUP($T226,Sheet1!$A$2:$B$95,2,FALSE)</f>
        <v>354750</v>
      </c>
      <c r="V226" s="26" t="s">
        <v>156</v>
      </c>
      <c r="W226" s="27">
        <f>VLOOKUP($V226,Sheet1!$A$2:$B$95,2,FALSE)</f>
        <v>0</v>
      </c>
      <c r="X226" s="28" t="s">
        <v>44</v>
      </c>
      <c r="Y226" s="29">
        <f>VLOOKUP($X226,Sheet1!$A$2:$B$95,2,FALSE)</f>
        <v>52938</v>
      </c>
      <c r="Z226" s="30" t="s">
        <v>108</v>
      </c>
      <c r="AA226" s="29">
        <f>VLOOKUP($Z226,Sheet1!$A$2:$B$95,2,FALSE)</f>
        <v>484000</v>
      </c>
      <c r="AB226" s="30" t="s">
        <v>57</v>
      </c>
      <c r="AC226" s="29">
        <f>VLOOKUP($AB226,Sheet1!$A$2:$B$95,2,FALSE)</f>
        <v>0</v>
      </c>
      <c r="AD226" s="31" t="s">
        <v>47</v>
      </c>
      <c r="AE226" s="32">
        <f>VLOOKUP($AD226,Sheet1!$A$2:$B$95,2,FALSE)</f>
        <v>0</v>
      </c>
      <c r="AF226" s="33" t="s">
        <v>133</v>
      </c>
      <c r="AG226" s="32">
        <f>VLOOKUP($AF226,Sheet1!$A$2:$B$95,2,FALSE)</f>
        <v>0</v>
      </c>
      <c r="AH226" s="34" t="s">
        <v>153</v>
      </c>
      <c r="AI226" s="35">
        <f>VLOOKUP($AH226,Sheet1!$A$2:$B$95,2,FALSE)</f>
        <v>100000</v>
      </c>
      <c r="AJ226" s="172" t="s">
        <v>50</v>
      </c>
      <c r="AK226" s="35">
        <f>VLOOKUP($AJ226,Sheet1!$A$2:$B$95,2,FALSE)</f>
        <v>50000</v>
      </c>
    </row>
    <row r="227" spans="1:37">
      <c r="A227" s="157">
        <v>7</v>
      </c>
      <c r="B227" s="181">
        <v>226</v>
      </c>
      <c r="C227" s="177" t="s">
        <v>464</v>
      </c>
      <c r="D227" s="18" t="s">
        <v>463</v>
      </c>
      <c r="E227" s="44" t="s">
        <v>466</v>
      </c>
      <c r="F227" s="126" t="s">
        <v>36</v>
      </c>
      <c r="G227" s="19" t="s">
        <v>165</v>
      </c>
      <c r="H227" s="141">
        <v>160</v>
      </c>
      <c r="I227" s="20">
        <f t="shared" si="3"/>
        <v>1553600</v>
      </c>
      <c r="J227" s="21" t="s">
        <v>53</v>
      </c>
      <c r="K227" s="22">
        <f>VLOOKUP($J227,Sheet1!$A$2:$B$95,2,FALSE)</f>
        <v>233200</v>
      </c>
      <c r="L227" s="23" t="s">
        <v>68</v>
      </c>
      <c r="M227" s="22">
        <f>VLOOKUP($L227,Sheet1!$A$2:$B$95,2,FALSE)</f>
        <v>233200</v>
      </c>
      <c r="N227" s="24" t="s">
        <v>39</v>
      </c>
      <c r="O227" s="25">
        <f>VLOOKUP($N227,Sheet1!$A$2:$B$95,2,FALSE)</f>
        <v>78100</v>
      </c>
      <c r="P227" s="24" t="s">
        <v>101</v>
      </c>
      <c r="Q227" s="25">
        <f>VLOOKUP($P227,Sheet1!$A$2:$B$95,2,FALSE)</f>
        <v>396000</v>
      </c>
      <c r="R227" s="26" t="s">
        <v>152</v>
      </c>
      <c r="S227" s="27">
        <f>VLOOKUP($R227,Sheet1!$A$2:$B$95,2,FALSE)</f>
        <v>233200</v>
      </c>
      <c r="T227" s="26" t="s">
        <v>55</v>
      </c>
      <c r="U227" s="27">
        <f>VLOOKUP($T227,Sheet1!$A$2:$B$95,2,FALSE)</f>
        <v>105600</v>
      </c>
      <c r="V227" s="26" t="s">
        <v>43</v>
      </c>
      <c r="W227" s="27">
        <f>VLOOKUP($V227,Sheet1!$A$2:$B$95,2,FALSE)</f>
        <v>78100</v>
      </c>
      <c r="X227" s="28" t="s">
        <v>72</v>
      </c>
      <c r="Y227" s="29">
        <f>VLOOKUP($X227,Sheet1!$A$2:$B$95,2,FALSE)</f>
        <v>46200</v>
      </c>
      <c r="Z227" s="30" t="s">
        <v>46</v>
      </c>
      <c r="AA227" s="29">
        <f>VLOOKUP($Z227,Sheet1!$A$2:$B$95,2,FALSE)</f>
        <v>0</v>
      </c>
      <c r="AB227" s="30" t="s">
        <v>69</v>
      </c>
      <c r="AC227" s="29">
        <f>VLOOKUP($AB227,Sheet1!$A$2:$B$95,2,FALSE)</f>
        <v>0</v>
      </c>
      <c r="AD227" s="31" t="s">
        <v>47</v>
      </c>
      <c r="AE227" s="32">
        <f>VLOOKUP($AD227,Sheet1!$A$2:$B$95,2,FALSE)</f>
        <v>0</v>
      </c>
      <c r="AF227" s="33" t="s">
        <v>133</v>
      </c>
      <c r="AG227" s="32">
        <f>VLOOKUP($AF227,Sheet1!$A$2:$B$95,2,FALSE)</f>
        <v>0</v>
      </c>
      <c r="AH227" s="34" t="s">
        <v>153</v>
      </c>
      <c r="AI227" s="35">
        <f>VLOOKUP($AH227,Sheet1!$A$2:$B$95,2,FALSE)</f>
        <v>100000</v>
      </c>
      <c r="AJ227" s="172" t="s">
        <v>50</v>
      </c>
      <c r="AK227" s="35">
        <f>VLOOKUP($AJ227,Sheet1!$A$2:$B$95,2,FALSE)</f>
        <v>50000</v>
      </c>
    </row>
    <row r="228" spans="1:37">
      <c r="A228" s="157">
        <v>289</v>
      </c>
      <c r="B228" s="181">
        <v>227</v>
      </c>
      <c r="C228" s="177" t="s">
        <v>186</v>
      </c>
      <c r="D228" s="18" t="s">
        <v>185</v>
      </c>
      <c r="E228" s="44" t="s">
        <v>188</v>
      </c>
      <c r="F228" s="126" t="s">
        <v>36</v>
      </c>
      <c r="G228" s="19" t="s">
        <v>165</v>
      </c>
      <c r="H228" s="141">
        <v>240</v>
      </c>
      <c r="I228" s="20">
        <f t="shared" si="3"/>
        <v>1544350</v>
      </c>
      <c r="J228" s="21" t="s">
        <v>37</v>
      </c>
      <c r="K228" s="22">
        <f>VLOOKUP($J228,Sheet1!$A$2:$B$95,2,FALSE)</f>
        <v>0</v>
      </c>
      <c r="L228" s="23" t="s">
        <v>87</v>
      </c>
      <c r="M228" s="22">
        <f>VLOOKUP($L228,Sheet1!$A$2:$B$95,2,FALSE)</f>
        <v>308000</v>
      </c>
      <c r="N228" s="24" t="s">
        <v>128</v>
      </c>
      <c r="O228" s="25">
        <f>VLOOKUP($N228,Sheet1!$A$2:$B$95,2,FALSE)</f>
        <v>46200</v>
      </c>
      <c r="P228" s="24" t="s">
        <v>130</v>
      </c>
      <c r="Q228" s="25">
        <f>VLOOKUP($P228,Sheet1!$A$2:$B$95,2,FALSE)</f>
        <v>748000</v>
      </c>
      <c r="R228" s="26" t="s">
        <v>55</v>
      </c>
      <c r="S228" s="27">
        <f>VLOOKUP($R228,Sheet1!$A$2:$B$95,2,FALSE)</f>
        <v>105600</v>
      </c>
      <c r="T228" s="26" t="s">
        <v>56</v>
      </c>
      <c r="U228" s="27">
        <f>VLOOKUP($T228,Sheet1!$A$2:$B$95,2,FALSE)</f>
        <v>40700</v>
      </c>
      <c r="V228" s="26" t="s">
        <v>43</v>
      </c>
      <c r="W228" s="27">
        <f>VLOOKUP($V228,Sheet1!$A$2:$B$95,2,FALSE)</f>
        <v>78100</v>
      </c>
      <c r="X228" s="28" t="s">
        <v>66</v>
      </c>
      <c r="Y228" s="29">
        <f>VLOOKUP($X228,Sheet1!$A$2:$B$95,2,FALSE)</f>
        <v>62150</v>
      </c>
      <c r="Z228" s="30" t="s">
        <v>46</v>
      </c>
      <c r="AA228" s="29">
        <f>VLOOKUP($Z228,Sheet1!$A$2:$B$95,2,FALSE)</f>
        <v>0</v>
      </c>
      <c r="AB228" s="30" t="s">
        <v>85</v>
      </c>
      <c r="AC228" s="29">
        <f>VLOOKUP($AB228,Sheet1!$A$2:$B$95,2,FALSE)</f>
        <v>105600</v>
      </c>
      <c r="AD228" s="31" t="s">
        <v>47</v>
      </c>
      <c r="AE228" s="32">
        <f>VLOOKUP($AD228,Sheet1!$A$2:$B$95,2,FALSE)</f>
        <v>0</v>
      </c>
      <c r="AF228" s="33" t="s">
        <v>133</v>
      </c>
      <c r="AG228" s="32">
        <f>VLOOKUP($AF228,Sheet1!$A$2:$B$95,2,FALSE)</f>
        <v>0</v>
      </c>
      <c r="AH228" s="34" t="s">
        <v>58</v>
      </c>
      <c r="AI228" s="35">
        <f>VLOOKUP($AH228,Sheet1!$A$2:$B$95,2,FALSE)</f>
        <v>0</v>
      </c>
      <c r="AJ228" s="172" t="s">
        <v>50</v>
      </c>
      <c r="AK228" s="35">
        <f>VLOOKUP($AJ228,Sheet1!$A$2:$B$95,2,FALSE)</f>
        <v>50000</v>
      </c>
    </row>
    <row r="229" spans="1:37">
      <c r="A229" s="157">
        <v>49</v>
      </c>
      <c r="B229" s="181">
        <v>228</v>
      </c>
      <c r="C229" s="177" t="s">
        <v>360</v>
      </c>
      <c r="D229" s="18" t="s">
        <v>359</v>
      </c>
      <c r="E229" s="44" t="s">
        <v>361</v>
      </c>
      <c r="F229" s="19" t="s">
        <v>164</v>
      </c>
      <c r="G229" s="19" t="s">
        <v>165</v>
      </c>
      <c r="H229" s="141"/>
      <c r="I229" s="20">
        <f t="shared" si="3"/>
        <v>1542838</v>
      </c>
      <c r="J229" s="21" t="s">
        <v>53</v>
      </c>
      <c r="K229" s="22">
        <f>VLOOKUP($J229,Sheet1!$A$2:$B$95,2,FALSE)</f>
        <v>233200</v>
      </c>
      <c r="L229" s="23" t="s">
        <v>75</v>
      </c>
      <c r="M229" s="22">
        <f>VLOOKUP($L229,Sheet1!$A$2:$B$95,2,FALSE)</f>
        <v>233200</v>
      </c>
      <c r="N229" s="24" t="s">
        <v>128</v>
      </c>
      <c r="O229" s="25">
        <f>VLOOKUP($N229,Sheet1!$A$2:$B$95,2,FALSE)</f>
        <v>46200</v>
      </c>
      <c r="P229" s="24" t="s">
        <v>136</v>
      </c>
      <c r="Q229" s="25">
        <f>VLOOKUP($P229,Sheet1!$A$2:$B$95,2,FALSE)</f>
        <v>148500</v>
      </c>
      <c r="R229" s="26" t="s">
        <v>180</v>
      </c>
      <c r="S229" s="27">
        <f>VLOOKUP($R229,Sheet1!$A$2:$B$95,2,FALSE)</f>
        <v>0</v>
      </c>
      <c r="T229" s="26" t="s">
        <v>41</v>
      </c>
      <c r="U229" s="27">
        <f>VLOOKUP($T229,Sheet1!$A$2:$B$95,2,FALSE)</f>
        <v>68200</v>
      </c>
      <c r="V229" s="26" t="s">
        <v>43</v>
      </c>
      <c r="W229" s="27">
        <f>VLOOKUP($V229,Sheet1!$A$2:$B$95,2,FALSE)</f>
        <v>78100</v>
      </c>
      <c r="X229" s="28" t="s">
        <v>76</v>
      </c>
      <c r="Y229" s="29">
        <f>VLOOKUP($X229,Sheet1!$A$2:$B$95,2,FALSE)</f>
        <v>0</v>
      </c>
      <c r="Z229" s="30" t="s">
        <v>44</v>
      </c>
      <c r="AA229" s="29">
        <f>VLOOKUP($Z229,Sheet1!$A$2:$B$95,2,FALSE)</f>
        <v>52938</v>
      </c>
      <c r="AB229" s="30" t="s">
        <v>108</v>
      </c>
      <c r="AC229" s="29">
        <f>VLOOKUP($AB229,Sheet1!$A$2:$B$95,2,FALSE)</f>
        <v>484000</v>
      </c>
      <c r="AD229" s="31" t="s">
        <v>47</v>
      </c>
      <c r="AE229" s="32">
        <f>VLOOKUP($AD229,Sheet1!$A$2:$B$95,2,FALSE)</f>
        <v>0</v>
      </c>
      <c r="AF229" s="33" t="s">
        <v>48</v>
      </c>
      <c r="AG229" s="32">
        <f>VLOOKUP($AF229,Sheet1!$A$2:$B$95,2,FALSE)</f>
        <v>148500</v>
      </c>
      <c r="AH229" s="34" t="s">
        <v>58</v>
      </c>
      <c r="AI229" s="35">
        <f>VLOOKUP($AH229,Sheet1!$A$2:$B$95,2,FALSE)</f>
        <v>0</v>
      </c>
      <c r="AJ229" s="172" t="s">
        <v>50</v>
      </c>
      <c r="AK229" s="35">
        <f>VLOOKUP($AJ229,Sheet1!$A$2:$B$95,2,FALSE)</f>
        <v>50000</v>
      </c>
    </row>
    <row r="230" spans="1:37">
      <c r="A230" s="157">
        <v>181</v>
      </c>
      <c r="B230" s="181">
        <v>229</v>
      </c>
      <c r="C230" s="177" t="s">
        <v>416</v>
      </c>
      <c r="D230" s="18" t="s">
        <v>414</v>
      </c>
      <c r="E230" s="44" t="s">
        <v>421</v>
      </c>
      <c r="F230" s="19" t="s">
        <v>164</v>
      </c>
      <c r="G230" s="19" t="s">
        <v>165</v>
      </c>
      <c r="H230" s="141"/>
      <c r="I230" s="20">
        <f t="shared" si="3"/>
        <v>1542288</v>
      </c>
      <c r="J230" s="21" t="s">
        <v>53</v>
      </c>
      <c r="K230" s="22">
        <f>VLOOKUP($J230,Sheet1!$A$2:$B$95,2,FALSE)</f>
        <v>233200</v>
      </c>
      <c r="L230" s="23" t="s">
        <v>38</v>
      </c>
      <c r="M230" s="22">
        <f>VLOOKUP($L230,Sheet1!$A$2:$B$95,2,FALSE)</f>
        <v>354750</v>
      </c>
      <c r="N230" s="24" t="s">
        <v>132</v>
      </c>
      <c r="O230" s="25">
        <f>VLOOKUP($N230,Sheet1!$A$2:$B$95,2,FALSE)</f>
        <v>78100</v>
      </c>
      <c r="P230" s="24" t="s">
        <v>54</v>
      </c>
      <c r="Q230" s="25">
        <f>VLOOKUP($P230,Sheet1!$A$2:$B$95,2,FALSE)</f>
        <v>0</v>
      </c>
      <c r="R230" s="26" t="s">
        <v>180</v>
      </c>
      <c r="S230" s="27">
        <f>VLOOKUP($R230,Sheet1!$A$2:$B$95,2,FALSE)</f>
        <v>0</v>
      </c>
      <c r="T230" s="26" t="s">
        <v>55</v>
      </c>
      <c r="U230" s="27">
        <f>VLOOKUP($T230,Sheet1!$A$2:$B$95,2,FALSE)</f>
        <v>105600</v>
      </c>
      <c r="V230" s="26" t="s">
        <v>43</v>
      </c>
      <c r="W230" s="27">
        <f>VLOOKUP($V230,Sheet1!$A$2:$B$95,2,FALSE)</f>
        <v>78100</v>
      </c>
      <c r="X230" s="28" t="s">
        <v>44</v>
      </c>
      <c r="Y230" s="29">
        <f>VLOOKUP($X230,Sheet1!$A$2:$B$95,2,FALSE)</f>
        <v>52938</v>
      </c>
      <c r="Z230" s="30" t="s">
        <v>108</v>
      </c>
      <c r="AA230" s="29">
        <f>VLOOKUP($Z230,Sheet1!$A$2:$B$95,2,FALSE)</f>
        <v>484000</v>
      </c>
      <c r="AB230" s="30" t="s">
        <v>85</v>
      </c>
      <c r="AC230" s="29">
        <f>VLOOKUP($AB230,Sheet1!$A$2:$B$95,2,FALSE)</f>
        <v>105600</v>
      </c>
      <c r="AD230" s="31" t="s">
        <v>47</v>
      </c>
      <c r="AE230" s="32">
        <f>VLOOKUP($AD230,Sheet1!$A$2:$B$95,2,FALSE)</f>
        <v>0</v>
      </c>
      <c r="AF230" s="33" t="s">
        <v>133</v>
      </c>
      <c r="AG230" s="32">
        <f>VLOOKUP($AF230,Sheet1!$A$2:$B$95,2,FALSE)</f>
        <v>0</v>
      </c>
      <c r="AH230" s="34" t="s">
        <v>58</v>
      </c>
      <c r="AI230" s="35">
        <f>VLOOKUP($AH230,Sheet1!$A$2:$B$95,2,FALSE)</f>
        <v>0</v>
      </c>
      <c r="AJ230" s="172" t="s">
        <v>50</v>
      </c>
      <c r="AK230" s="35">
        <f>VLOOKUP($AJ230,Sheet1!$A$2:$B$95,2,FALSE)</f>
        <v>50000</v>
      </c>
    </row>
    <row r="231" spans="1:37">
      <c r="A231" s="157">
        <v>218</v>
      </c>
      <c r="B231" s="181">
        <v>230</v>
      </c>
      <c r="C231" s="177" t="s">
        <v>484</v>
      </c>
      <c r="D231" s="18" t="s">
        <v>483</v>
      </c>
      <c r="E231" s="44" t="s">
        <v>485</v>
      </c>
      <c r="F231" s="126" t="s">
        <v>36</v>
      </c>
      <c r="G231" s="19" t="s">
        <v>165</v>
      </c>
      <c r="H231" s="141">
        <v>80</v>
      </c>
      <c r="I231" s="20">
        <f t="shared" si="3"/>
        <v>1541050</v>
      </c>
      <c r="J231" s="21" t="s">
        <v>53</v>
      </c>
      <c r="K231" s="22">
        <f>VLOOKUP($J231,Sheet1!$A$2:$B$95,2,FALSE)</f>
        <v>233200</v>
      </c>
      <c r="L231" s="23" t="s">
        <v>64</v>
      </c>
      <c r="M231" s="22">
        <f>VLOOKUP($L231,Sheet1!$A$2:$B$95,2,FALSE)</f>
        <v>105600</v>
      </c>
      <c r="N231" s="24" t="s">
        <v>122</v>
      </c>
      <c r="O231" s="25">
        <f>VLOOKUP($N231,Sheet1!$A$2:$B$95,2,FALSE)</f>
        <v>484000</v>
      </c>
      <c r="P231" s="24" t="s">
        <v>54</v>
      </c>
      <c r="Q231" s="25">
        <f>VLOOKUP($P231,Sheet1!$A$2:$B$95,2,FALSE)</f>
        <v>0</v>
      </c>
      <c r="R231" s="26" t="s">
        <v>152</v>
      </c>
      <c r="S231" s="27">
        <f>VLOOKUP($R231,Sheet1!$A$2:$B$95,2,FALSE)</f>
        <v>233200</v>
      </c>
      <c r="T231" s="26" t="s">
        <v>155</v>
      </c>
      <c r="U231" s="27">
        <f>VLOOKUP($T231,Sheet1!$A$2:$B$95,2,FALSE)</f>
        <v>62150</v>
      </c>
      <c r="V231" s="26" t="s">
        <v>43</v>
      </c>
      <c r="W231" s="27">
        <f>VLOOKUP($V231,Sheet1!$A$2:$B$95,2,FALSE)</f>
        <v>78100</v>
      </c>
      <c r="X231" s="28" t="s">
        <v>85</v>
      </c>
      <c r="Y231" s="29">
        <f>VLOOKUP($X231,Sheet1!$A$2:$B$95,2,FALSE)</f>
        <v>105600</v>
      </c>
      <c r="Z231" s="30" t="s">
        <v>106</v>
      </c>
      <c r="AA231" s="29">
        <f>VLOOKUP($Z231,Sheet1!$A$2:$B$95,2,FALSE)</f>
        <v>148500</v>
      </c>
      <c r="AB231" s="30" t="s">
        <v>127</v>
      </c>
      <c r="AC231" s="29">
        <f>VLOOKUP($AB231,Sheet1!$A$2:$B$95,2,FALSE)</f>
        <v>40700</v>
      </c>
      <c r="AD231" s="31" t="s">
        <v>47</v>
      </c>
      <c r="AE231" s="32">
        <f>VLOOKUP($AD231,Sheet1!$A$2:$B$95,2,FALSE)</f>
        <v>0</v>
      </c>
      <c r="AF231" s="33" t="s">
        <v>133</v>
      </c>
      <c r="AG231" s="32">
        <f>VLOOKUP($AF231,Sheet1!$A$2:$B$95,2,FALSE)</f>
        <v>0</v>
      </c>
      <c r="AH231" s="34" t="s">
        <v>58</v>
      </c>
      <c r="AI231" s="35">
        <f>VLOOKUP($AH231,Sheet1!$A$2:$B$95,2,FALSE)</f>
        <v>0</v>
      </c>
      <c r="AJ231" s="172" t="s">
        <v>50</v>
      </c>
      <c r="AK231" s="35">
        <f>VLOOKUP($AJ231,Sheet1!$A$2:$B$95,2,FALSE)</f>
        <v>50000</v>
      </c>
    </row>
    <row r="232" spans="1:37">
      <c r="A232" s="157">
        <v>202</v>
      </c>
      <c r="B232" s="181">
        <v>231</v>
      </c>
      <c r="C232" s="177" t="s">
        <v>882</v>
      </c>
      <c r="D232" s="18" t="s">
        <v>879</v>
      </c>
      <c r="E232" s="44" t="s">
        <v>881</v>
      </c>
      <c r="F232" s="19" t="s">
        <v>164</v>
      </c>
      <c r="G232" s="45" t="s">
        <v>165</v>
      </c>
      <c r="H232" s="144"/>
      <c r="I232" s="20">
        <f t="shared" si="3"/>
        <v>1539950</v>
      </c>
      <c r="J232" s="21" t="s">
        <v>38</v>
      </c>
      <c r="K232" s="22">
        <f>VLOOKUP($J232,Sheet1!$A$2:$B$95,2,FALSE)</f>
        <v>354750</v>
      </c>
      <c r="L232" s="23" t="s">
        <v>53</v>
      </c>
      <c r="M232" s="22">
        <f>VLOOKUP($L232,Sheet1!$A$2:$B$95,2,FALSE)</f>
        <v>233200</v>
      </c>
      <c r="N232" s="41" t="s">
        <v>101</v>
      </c>
      <c r="O232" s="25">
        <f>VLOOKUP($N232,Sheet1!$A$2:$B$95,2,FALSE)</f>
        <v>396000</v>
      </c>
      <c r="P232" s="46" t="s">
        <v>136</v>
      </c>
      <c r="Q232" s="25">
        <f>VLOOKUP($P232,Sheet1!$A$2:$B$95,2,FALSE)</f>
        <v>148500</v>
      </c>
      <c r="R232" s="26" t="s">
        <v>41</v>
      </c>
      <c r="S232" s="27">
        <f>VLOOKUP($R232,Sheet1!$A$2:$B$95,2,FALSE)</f>
        <v>68200</v>
      </c>
      <c r="T232" s="26" t="s">
        <v>55</v>
      </c>
      <c r="U232" s="27">
        <f>VLOOKUP($T232,Sheet1!$A$2:$B$95,2,FALSE)</f>
        <v>105600</v>
      </c>
      <c r="V232" s="26" t="s">
        <v>43</v>
      </c>
      <c r="W232" s="27">
        <f>VLOOKUP($V232,Sheet1!$A$2:$B$95,2,FALSE)</f>
        <v>78100</v>
      </c>
      <c r="X232" s="28" t="s">
        <v>85</v>
      </c>
      <c r="Y232" s="29">
        <f>VLOOKUP($X232,Sheet1!$A$2:$B$95,2,FALSE)</f>
        <v>105600</v>
      </c>
      <c r="Z232" s="30" t="s">
        <v>57</v>
      </c>
      <c r="AA232" s="29">
        <f>VLOOKUP($Z232,Sheet1!$A$2:$B$95,2,FALSE)</f>
        <v>0</v>
      </c>
      <c r="AB232" s="28" t="s">
        <v>76</v>
      </c>
      <c r="AC232" s="29">
        <f>VLOOKUP($AB232,Sheet1!$A$2:$B$95,2,FALSE)</f>
        <v>0</v>
      </c>
      <c r="AD232" s="31" t="s">
        <v>47</v>
      </c>
      <c r="AE232" s="32">
        <f>VLOOKUP($AD232,Sheet1!$A$2:$B$95,2,FALSE)</f>
        <v>0</v>
      </c>
      <c r="AF232" s="33" t="s">
        <v>133</v>
      </c>
      <c r="AG232" s="32">
        <f>VLOOKUP($AF232,Sheet1!$A$2:$B$95,2,FALSE)</f>
        <v>0</v>
      </c>
      <c r="AH232" s="34" t="s">
        <v>49</v>
      </c>
      <c r="AI232" s="35">
        <f>VLOOKUP($AH232,Sheet1!$A$2:$B$95,2,FALSE)</f>
        <v>0</v>
      </c>
      <c r="AJ232" s="172" t="s">
        <v>50</v>
      </c>
      <c r="AK232" s="35">
        <f>VLOOKUP($AJ232,Sheet1!$A$2:$B$95,2,FALSE)</f>
        <v>50000</v>
      </c>
    </row>
    <row r="233" spans="1:37">
      <c r="A233" s="157">
        <v>237</v>
      </c>
      <c r="B233" s="181">
        <v>232</v>
      </c>
      <c r="C233" s="178" t="s">
        <v>975</v>
      </c>
      <c r="D233" s="18" t="s">
        <v>976</v>
      </c>
      <c r="E233" s="44" t="s">
        <v>925</v>
      </c>
      <c r="F233" s="19" t="s">
        <v>164</v>
      </c>
      <c r="G233" s="19" t="s">
        <v>165</v>
      </c>
      <c r="H233" s="141"/>
      <c r="I233" s="20">
        <f t="shared" si="3"/>
        <v>1538988</v>
      </c>
      <c r="J233" s="21" t="s">
        <v>53</v>
      </c>
      <c r="K233" s="22">
        <f>VLOOKUP($J233,Sheet1!$A$2:$B$95,2,FALSE)</f>
        <v>233200</v>
      </c>
      <c r="L233" s="23" t="s">
        <v>38</v>
      </c>
      <c r="M233" s="22">
        <f>VLOOKUP($L233,Sheet1!$A$2:$B$95,2,FALSE)</f>
        <v>354750</v>
      </c>
      <c r="N233" s="46" t="s">
        <v>101</v>
      </c>
      <c r="O233" s="25">
        <f>VLOOKUP($N233,Sheet1!$A$2:$B$95,2,FALSE)</f>
        <v>396000</v>
      </c>
      <c r="P233" s="24" t="s">
        <v>128</v>
      </c>
      <c r="Q233" s="25">
        <f>VLOOKUP($P233,Sheet1!$A$2:$B$95,2,FALSE)</f>
        <v>46200</v>
      </c>
      <c r="R233" s="26" t="s">
        <v>148</v>
      </c>
      <c r="S233" s="27">
        <f>VLOOKUP($R233,Sheet1!$A$2:$B$95,2,FALSE)</f>
        <v>40700</v>
      </c>
      <c r="T233" s="26" t="s">
        <v>161</v>
      </c>
      <c r="U233" s="27">
        <f>VLOOKUP($T233,Sheet1!$A$2:$B$95,2,FALSE)</f>
        <v>0</v>
      </c>
      <c r="V233" s="26" t="s">
        <v>43</v>
      </c>
      <c r="W233" s="27">
        <f>VLOOKUP($V233,Sheet1!$A$2:$B$95,2,FALSE)</f>
        <v>78100</v>
      </c>
      <c r="X233" s="28" t="s">
        <v>44</v>
      </c>
      <c r="Y233" s="29">
        <f>VLOOKUP($X233,Sheet1!$A$2:$B$95,2,FALSE)</f>
        <v>52938</v>
      </c>
      <c r="Z233" s="37" t="s">
        <v>82</v>
      </c>
      <c r="AA233" s="29">
        <f>VLOOKUP($Z233,Sheet1!$A$2:$B$95,2,FALSE)</f>
        <v>33000</v>
      </c>
      <c r="AB233" s="28" t="s">
        <v>85</v>
      </c>
      <c r="AC233" s="29">
        <f>VLOOKUP($AB233,Sheet1!$A$2:$B$95,2,FALSE)</f>
        <v>105600</v>
      </c>
      <c r="AD233" s="31" t="s">
        <v>48</v>
      </c>
      <c r="AE233" s="32">
        <f>VLOOKUP($AD233,Sheet1!$A$2:$B$95,2,FALSE)</f>
        <v>148500</v>
      </c>
      <c r="AF233" s="39" t="s">
        <v>133</v>
      </c>
      <c r="AG233" s="32">
        <f>VLOOKUP($AF233,Sheet1!$A$2:$B$95,2,FALSE)</f>
        <v>0</v>
      </c>
      <c r="AH233" s="34" t="s">
        <v>151</v>
      </c>
      <c r="AI233" s="35">
        <f>VLOOKUP($AH233,Sheet1!$A$2:$B$95,2,FALSE)</f>
        <v>0</v>
      </c>
      <c r="AJ233" s="172" t="s">
        <v>50</v>
      </c>
      <c r="AK233" s="35">
        <f>VLOOKUP($AJ233,Sheet1!$A$2:$B$95,2,FALSE)</f>
        <v>50000</v>
      </c>
    </row>
    <row r="234" spans="1:37">
      <c r="A234" s="157">
        <v>113</v>
      </c>
      <c r="B234" s="181">
        <v>233</v>
      </c>
      <c r="C234" s="177" t="s">
        <v>448</v>
      </c>
      <c r="D234" s="18" t="s">
        <v>449</v>
      </c>
      <c r="E234" s="44" t="s">
        <v>640</v>
      </c>
      <c r="F234" s="19" t="s">
        <v>164</v>
      </c>
      <c r="G234" s="19" t="s">
        <v>165</v>
      </c>
      <c r="H234" s="141"/>
      <c r="I234" s="20">
        <f t="shared" si="3"/>
        <v>1535550</v>
      </c>
      <c r="J234" s="21" t="s">
        <v>53</v>
      </c>
      <c r="K234" s="22">
        <f>VLOOKUP($J234,Sheet1!$A$2:$B$95,2,FALSE)</f>
        <v>233200</v>
      </c>
      <c r="L234" s="23" t="s">
        <v>38</v>
      </c>
      <c r="M234" s="22">
        <f>VLOOKUP($L234,Sheet1!$A$2:$B$95,2,FALSE)</f>
        <v>354750</v>
      </c>
      <c r="N234" s="24" t="s">
        <v>101</v>
      </c>
      <c r="O234" s="25">
        <f>VLOOKUP($N234,Sheet1!$A$2:$B$95,2,FALSE)</f>
        <v>396000</v>
      </c>
      <c r="P234" s="24" t="s">
        <v>54</v>
      </c>
      <c r="Q234" s="25">
        <f>VLOOKUP($P234,Sheet1!$A$2:$B$95,2,FALSE)</f>
        <v>0</v>
      </c>
      <c r="R234" s="26" t="s">
        <v>41</v>
      </c>
      <c r="S234" s="27">
        <f>VLOOKUP($R234,Sheet1!$A$2:$B$95,2,FALSE)</f>
        <v>68200</v>
      </c>
      <c r="T234" s="26" t="s">
        <v>56</v>
      </c>
      <c r="U234" s="27">
        <f>VLOOKUP($T234,Sheet1!$A$2:$B$95,2,FALSE)</f>
        <v>40700</v>
      </c>
      <c r="V234" s="26" t="s">
        <v>55</v>
      </c>
      <c r="W234" s="27">
        <f>VLOOKUP($V234,Sheet1!$A$2:$B$95,2,FALSE)</f>
        <v>105600</v>
      </c>
      <c r="X234" s="28" t="s">
        <v>85</v>
      </c>
      <c r="Y234" s="29">
        <f>VLOOKUP($X234,Sheet1!$A$2:$B$95,2,FALSE)</f>
        <v>105600</v>
      </c>
      <c r="Z234" s="30" t="s">
        <v>57</v>
      </c>
      <c r="AA234" s="29">
        <f>VLOOKUP($Z234,Sheet1!$A$2:$B$95,2,FALSE)</f>
        <v>0</v>
      </c>
      <c r="AB234" s="30" t="s">
        <v>113</v>
      </c>
      <c r="AC234" s="29">
        <f>VLOOKUP($AB234,Sheet1!$A$2:$B$95,2,FALSE)</f>
        <v>33000</v>
      </c>
      <c r="AD234" s="31" t="s">
        <v>47</v>
      </c>
      <c r="AE234" s="32">
        <f>VLOOKUP($AD234,Sheet1!$A$2:$B$95,2,FALSE)</f>
        <v>0</v>
      </c>
      <c r="AF234" s="33" t="s">
        <v>48</v>
      </c>
      <c r="AG234" s="32">
        <f>VLOOKUP($AF234,Sheet1!$A$2:$B$95,2,FALSE)</f>
        <v>148500</v>
      </c>
      <c r="AH234" s="34" t="s">
        <v>49</v>
      </c>
      <c r="AI234" s="35">
        <f>VLOOKUP($AH234,Sheet1!$A$2:$B$95,2,FALSE)</f>
        <v>0</v>
      </c>
      <c r="AJ234" s="172" t="s">
        <v>50</v>
      </c>
      <c r="AK234" s="35">
        <f>VLOOKUP($AJ234,Sheet1!$A$2:$B$95,2,FALSE)</f>
        <v>50000</v>
      </c>
    </row>
    <row r="235" spans="1:37">
      <c r="A235" s="157">
        <v>402</v>
      </c>
      <c r="B235" s="181">
        <v>234</v>
      </c>
      <c r="C235" s="177" t="s">
        <v>942</v>
      </c>
      <c r="D235" s="18" t="s">
        <v>944</v>
      </c>
      <c r="E235" s="44" t="s">
        <v>943</v>
      </c>
      <c r="F235" s="45" t="s">
        <v>164</v>
      </c>
      <c r="G235" s="45" t="s">
        <v>165</v>
      </c>
      <c r="H235" s="144"/>
      <c r="I235" s="20">
        <f t="shared" si="3"/>
        <v>1535450</v>
      </c>
      <c r="J235" s="21" t="s">
        <v>53</v>
      </c>
      <c r="K235" s="22">
        <f>VLOOKUP($J235,Sheet1!$A$2:$B$95,2,FALSE)</f>
        <v>233200</v>
      </c>
      <c r="L235" s="23" t="s">
        <v>38</v>
      </c>
      <c r="M235" s="22">
        <f>VLOOKUP($L235,Sheet1!$A$2:$B$95,2,FALSE)</f>
        <v>354750</v>
      </c>
      <c r="N235" s="24" t="s">
        <v>39</v>
      </c>
      <c r="O235" s="25">
        <f>VLOOKUP($N235,Sheet1!$A$2:$B$95,2,FALSE)</f>
        <v>78100</v>
      </c>
      <c r="P235" s="46" t="s">
        <v>128</v>
      </c>
      <c r="Q235" s="25">
        <f>VLOOKUP($P235,Sheet1!$A$2:$B$95,2,FALSE)</f>
        <v>46200</v>
      </c>
      <c r="R235" s="26" t="s">
        <v>180</v>
      </c>
      <c r="S235" s="27">
        <f>VLOOKUP($R235,Sheet1!$A$2:$B$95,2,FALSE)</f>
        <v>0</v>
      </c>
      <c r="T235" s="26" t="s">
        <v>56</v>
      </c>
      <c r="U235" s="27">
        <f>VLOOKUP($T235,Sheet1!$A$2:$B$95,2,FALSE)</f>
        <v>40700</v>
      </c>
      <c r="V235" s="26" t="s">
        <v>154</v>
      </c>
      <c r="W235" s="27">
        <f>VLOOKUP($V235,Sheet1!$A$2:$B$95,2,FALSE)</f>
        <v>0</v>
      </c>
      <c r="X235" s="30" t="s">
        <v>119</v>
      </c>
      <c r="Y235" s="29">
        <f>VLOOKUP($X235,Sheet1!$A$2:$B$95,2,FALSE)</f>
        <v>0</v>
      </c>
      <c r="Z235" s="28" t="s">
        <v>108</v>
      </c>
      <c r="AA235" s="29">
        <f>VLOOKUP($Z235,Sheet1!$A$2:$B$95,2,FALSE)</f>
        <v>484000</v>
      </c>
      <c r="AB235" s="28" t="s">
        <v>76</v>
      </c>
      <c r="AC235" s="29">
        <f>VLOOKUP($AB235,Sheet1!$A$2:$B$95,2,FALSE)</f>
        <v>0</v>
      </c>
      <c r="AD235" s="33" t="s">
        <v>47</v>
      </c>
      <c r="AE235" s="32">
        <f>VLOOKUP($AD235,Sheet1!$A$2:$B$95,2,FALSE)</f>
        <v>0</v>
      </c>
      <c r="AF235" s="39" t="s">
        <v>48</v>
      </c>
      <c r="AG235" s="32">
        <f>VLOOKUP($AF235,Sheet1!$A$2:$B$95,2,FALSE)</f>
        <v>148500</v>
      </c>
      <c r="AH235" s="38" t="s">
        <v>153</v>
      </c>
      <c r="AI235" s="35">
        <f>VLOOKUP($AH235,Sheet1!$A$2:$B$95,2,FALSE)</f>
        <v>100000</v>
      </c>
      <c r="AJ235" s="172" t="s">
        <v>50</v>
      </c>
      <c r="AK235" s="35">
        <f>VLOOKUP($AJ235,Sheet1!$A$2:$B$95,2,FALSE)</f>
        <v>50000</v>
      </c>
    </row>
    <row r="236" spans="1:37">
      <c r="A236" s="157">
        <v>125</v>
      </c>
      <c r="B236" s="181">
        <v>235</v>
      </c>
      <c r="C236" s="177" t="s">
        <v>959</v>
      </c>
      <c r="D236" s="18" t="s">
        <v>956</v>
      </c>
      <c r="E236" s="44" t="s">
        <v>961</v>
      </c>
      <c r="F236" s="19" t="s">
        <v>164</v>
      </c>
      <c r="G236" s="19" t="s">
        <v>165</v>
      </c>
      <c r="H236" s="141"/>
      <c r="I236" s="20">
        <f t="shared" si="3"/>
        <v>1533488</v>
      </c>
      <c r="J236" s="21" t="s">
        <v>53</v>
      </c>
      <c r="K236" s="22">
        <f>VLOOKUP($J236,Sheet1!$A$2:$B$95,2,FALSE)</f>
        <v>233200</v>
      </c>
      <c r="L236" s="23" t="s">
        <v>38</v>
      </c>
      <c r="M236" s="22">
        <f>VLOOKUP($L236,Sheet1!$A$2:$B$95,2,FALSE)</f>
        <v>354750</v>
      </c>
      <c r="N236" s="40" t="s">
        <v>101</v>
      </c>
      <c r="O236" s="25">
        <f>VLOOKUP($N236,Sheet1!$A$2:$B$95,2,FALSE)</f>
        <v>396000</v>
      </c>
      <c r="P236" s="24" t="s">
        <v>128</v>
      </c>
      <c r="Q236" s="25">
        <f>VLOOKUP($P236,Sheet1!$A$2:$B$95,2,FALSE)</f>
        <v>46200</v>
      </c>
      <c r="R236" s="26" t="s">
        <v>150</v>
      </c>
      <c r="S236" s="27">
        <f>VLOOKUP($R236,Sheet1!$A$2:$B$95,2,FALSE)</f>
        <v>52938</v>
      </c>
      <c r="T236" s="26" t="s">
        <v>41</v>
      </c>
      <c r="U236" s="27">
        <f>VLOOKUP($T236,Sheet1!$A$2:$B$95,2,FALSE)</f>
        <v>68200</v>
      </c>
      <c r="V236" s="26" t="s">
        <v>43</v>
      </c>
      <c r="W236" s="27">
        <f>VLOOKUP($V236,Sheet1!$A$2:$B$95,2,FALSE)</f>
        <v>78100</v>
      </c>
      <c r="X236" s="37" t="s">
        <v>85</v>
      </c>
      <c r="Y236" s="29">
        <f>VLOOKUP($X236,Sheet1!$A$2:$B$95,2,FALSE)</f>
        <v>105600</v>
      </c>
      <c r="Z236" s="28" t="s">
        <v>119</v>
      </c>
      <c r="AA236" s="29">
        <f>VLOOKUP($Z236,Sheet1!$A$2:$B$95,2,FALSE)</f>
        <v>0</v>
      </c>
      <c r="AB236" s="28" t="s">
        <v>76</v>
      </c>
      <c r="AC236" s="29">
        <f>VLOOKUP($AB236,Sheet1!$A$2:$B$95,2,FALSE)</f>
        <v>0</v>
      </c>
      <c r="AD236" s="33" t="s">
        <v>47</v>
      </c>
      <c r="AE236" s="32">
        <f>VLOOKUP($AD236,Sheet1!$A$2:$B$95,2,FALSE)</f>
        <v>0</v>
      </c>
      <c r="AF236" s="33" t="s">
        <v>48</v>
      </c>
      <c r="AG236" s="32">
        <f>VLOOKUP($AF236,Sheet1!$A$2:$B$95,2,FALSE)</f>
        <v>148500</v>
      </c>
      <c r="AH236" s="38" t="s">
        <v>58</v>
      </c>
      <c r="AI236" s="35">
        <f>VLOOKUP($AH236,Sheet1!$A$2:$B$95,2,FALSE)</f>
        <v>0</v>
      </c>
      <c r="AJ236" s="172" t="s">
        <v>50</v>
      </c>
      <c r="AK236" s="35">
        <f>VLOOKUP($AJ236,Sheet1!$A$2:$B$95,2,FALSE)</f>
        <v>50000</v>
      </c>
    </row>
    <row r="237" spans="1:37">
      <c r="A237" s="157">
        <v>55</v>
      </c>
      <c r="B237" s="181">
        <v>236</v>
      </c>
      <c r="C237" s="177" t="s">
        <v>813</v>
      </c>
      <c r="D237" s="18" t="s">
        <v>812</v>
      </c>
      <c r="E237" s="44" t="s">
        <v>814</v>
      </c>
      <c r="F237" s="19" t="s">
        <v>164</v>
      </c>
      <c r="G237" s="19" t="s">
        <v>165</v>
      </c>
      <c r="H237" s="141"/>
      <c r="I237" s="20">
        <f t="shared" si="3"/>
        <v>1532850</v>
      </c>
      <c r="J237" s="21" t="s">
        <v>53</v>
      </c>
      <c r="K237" s="22">
        <f>VLOOKUP($J237,Sheet1!$A$2:$B$95,2,FALSE)</f>
        <v>233200</v>
      </c>
      <c r="L237" s="23" t="s">
        <v>38</v>
      </c>
      <c r="M237" s="22">
        <f>VLOOKUP($L237,Sheet1!$A$2:$B$95,2,FALSE)</f>
        <v>354750</v>
      </c>
      <c r="N237" s="24" t="s">
        <v>101</v>
      </c>
      <c r="O237" s="25">
        <f>VLOOKUP($N237,Sheet1!$A$2:$B$95,2,FALSE)</f>
        <v>396000</v>
      </c>
      <c r="P237" s="24" t="s">
        <v>132</v>
      </c>
      <c r="Q237" s="25">
        <f>VLOOKUP($P237,Sheet1!$A$2:$B$95,2,FALSE)</f>
        <v>78100</v>
      </c>
      <c r="R237" s="26" t="s">
        <v>146</v>
      </c>
      <c r="S237" s="27">
        <f>VLOOKUP($R237,Sheet1!$A$2:$B$95,2,FALSE)</f>
        <v>181500</v>
      </c>
      <c r="T237" s="26" t="s">
        <v>55</v>
      </c>
      <c r="U237" s="27">
        <f>VLOOKUP($T237,Sheet1!$A$2:$B$95,2,FALSE)</f>
        <v>105600</v>
      </c>
      <c r="V237" s="26" t="s">
        <v>43</v>
      </c>
      <c r="W237" s="27">
        <f>VLOOKUP($V237,Sheet1!$A$2:$B$95,2,FALSE)</f>
        <v>78100</v>
      </c>
      <c r="X237" s="28" t="s">
        <v>76</v>
      </c>
      <c r="Y237" s="29">
        <f>VLOOKUP($X237,Sheet1!$A$2:$B$95,2,FALSE)</f>
        <v>0</v>
      </c>
      <c r="Z237" s="30" t="s">
        <v>85</v>
      </c>
      <c r="AA237" s="29">
        <f>VLOOKUP($Z237,Sheet1!$A$2:$B$95,2,FALSE)</f>
        <v>105600</v>
      </c>
      <c r="AB237" s="30" t="s">
        <v>69</v>
      </c>
      <c r="AC237" s="29">
        <f>VLOOKUP($AB237,Sheet1!$A$2:$B$95,2,FALSE)</f>
        <v>0</v>
      </c>
      <c r="AD237" s="31" t="s">
        <v>47</v>
      </c>
      <c r="AE237" s="32">
        <f>VLOOKUP($AD237,Sheet1!$A$2:$B$95,2,FALSE)</f>
        <v>0</v>
      </c>
      <c r="AF237" s="33" t="s">
        <v>133</v>
      </c>
      <c r="AG237" s="32">
        <f>VLOOKUP($AF237,Sheet1!$A$2:$B$95,2,FALSE)</f>
        <v>0</v>
      </c>
      <c r="AH237" s="34" t="s">
        <v>58</v>
      </c>
      <c r="AI237" s="35">
        <f>VLOOKUP($AH237,Sheet1!$A$2:$B$95,2,FALSE)</f>
        <v>0</v>
      </c>
      <c r="AJ237" s="172" t="s">
        <v>49</v>
      </c>
      <c r="AK237" s="35">
        <f>VLOOKUP($AJ237,Sheet1!$A$2:$B$95,2,FALSE)</f>
        <v>0</v>
      </c>
    </row>
    <row r="238" spans="1:37">
      <c r="A238" s="157">
        <v>411</v>
      </c>
      <c r="B238" s="181">
        <v>237</v>
      </c>
      <c r="C238" s="177" t="s">
        <v>228</v>
      </c>
      <c r="D238" s="18" t="s">
        <v>227</v>
      </c>
      <c r="E238" s="44" t="s">
        <v>229</v>
      </c>
      <c r="F238" s="126" t="s">
        <v>36</v>
      </c>
      <c r="G238" s="19" t="s">
        <v>165</v>
      </c>
      <c r="H238" s="141">
        <v>80</v>
      </c>
      <c r="I238" s="20">
        <f t="shared" si="3"/>
        <v>1532250</v>
      </c>
      <c r="J238" s="21" t="s">
        <v>53</v>
      </c>
      <c r="K238" s="22">
        <f>VLOOKUP($J238,Sheet1!$A$2:$B$95,2,FALSE)</f>
        <v>233200</v>
      </c>
      <c r="L238" s="23" t="s">
        <v>38</v>
      </c>
      <c r="M238" s="22">
        <f>VLOOKUP($L238,Sheet1!$A$2:$B$95,2,FALSE)</f>
        <v>354750</v>
      </c>
      <c r="N238" s="24" t="s">
        <v>132</v>
      </c>
      <c r="O238" s="25">
        <f>VLOOKUP($N238,Sheet1!$A$2:$B$95,2,FALSE)</f>
        <v>78100</v>
      </c>
      <c r="P238" s="24" t="s">
        <v>54</v>
      </c>
      <c r="Q238" s="25">
        <f>VLOOKUP($P238,Sheet1!$A$2:$B$95,2,FALSE)</f>
        <v>0</v>
      </c>
      <c r="R238" s="26" t="s">
        <v>180</v>
      </c>
      <c r="S238" s="27">
        <f>VLOOKUP($R238,Sheet1!$A$2:$B$95,2,FALSE)</f>
        <v>0</v>
      </c>
      <c r="T238" s="26" t="s">
        <v>55</v>
      </c>
      <c r="U238" s="27">
        <f>VLOOKUP($T238,Sheet1!$A$2:$B$95,2,FALSE)</f>
        <v>105600</v>
      </c>
      <c r="V238" s="26" t="s">
        <v>43</v>
      </c>
      <c r="W238" s="27">
        <f>VLOOKUP($V238,Sheet1!$A$2:$B$95,2,FALSE)</f>
        <v>78100</v>
      </c>
      <c r="X238" s="28" t="s">
        <v>76</v>
      </c>
      <c r="Y238" s="29">
        <f>VLOOKUP($X238,Sheet1!$A$2:$B$95,2,FALSE)</f>
        <v>0</v>
      </c>
      <c r="Z238" s="30" t="s">
        <v>108</v>
      </c>
      <c r="AA238" s="29">
        <f>VLOOKUP($Z238,Sheet1!$A$2:$B$95,2,FALSE)</f>
        <v>484000</v>
      </c>
      <c r="AB238" s="30" t="s">
        <v>69</v>
      </c>
      <c r="AC238" s="29">
        <f>VLOOKUP($AB238,Sheet1!$A$2:$B$95,2,FALSE)</f>
        <v>0</v>
      </c>
      <c r="AD238" s="31" t="s">
        <v>48</v>
      </c>
      <c r="AE238" s="32">
        <f>VLOOKUP($AD238,Sheet1!$A$2:$B$95,2,FALSE)</f>
        <v>148500</v>
      </c>
      <c r="AF238" s="33" t="s">
        <v>133</v>
      </c>
      <c r="AG238" s="32">
        <f>VLOOKUP($AF238,Sheet1!$A$2:$B$95,2,FALSE)</f>
        <v>0</v>
      </c>
      <c r="AH238" s="34" t="s">
        <v>49</v>
      </c>
      <c r="AI238" s="35">
        <f>VLOOKUP($AH238,Sheet1!$A$2:$B$95,2,FALSE)</f>
        <v>0</v>
      </c>
      <c r="AJ238" s="172" t="s">
        <v>50</v>
      </c>
      <c r="AK238" s="35">
        <f>VLOOKUP($AJ238,Sheet1!$A$2:$B$95,2,FALSE)</f>
        <v>50000</v>
      </c>
    </row>
    <row r="239" spans="1:37">
      <c r="A239" s="157">
        <v>123</v>
      </c>
      <c r="B239" s="181">
        <v>238</v>
      </c>
      <c r="C239" s="178" t="s">
        <v>957</v>
      </c>
      <c r="D239" s="18" t="s">
        <v>956</v>
      </c>
      <c r="E239" s="44" t="s">
        <v>961</v>
      </c>
      <c r="F239" s="19" t="s">
        <v>164</v>
      </c>
      <c r="G239" s="19" t="s">
        <v>165</v>
      </c>
      <c r="H239" s="141"/>
      <c r="I239" s="20">
        <f t="shared" si="3"/>
        <v>1530188</v>
      </c>
      <c r="J239" s="21" t="s">
        <v>53</v>
      </c>
      <c r="K239" s="22">
        <f>VLOOKUP($J239,Sheet1!$A$2:$B$95,2,FALSE)</f>
        <v>233200</v>
      </c>
      <c r="L239" s="23" t="s">
        <v>38</v>
      </c>
      <c r="M239" s="22">
        <f>VLOOKUP($L239,Sheet1!$A$2:$B$95,2,FALSE)</f>
        <v>354750</v>
      </c>
      <c r="N239" s="40" t="s">
        <v>101</v>
      </c>
      <c r="O239" s="25">
        <f>VLOOKUP($N239,Sheet1!$A$2:$B$95,2,FALSE)</f>
        <v>396000</v>
      </c>
      <c r="P239" s="24" t="s">
        <v>136</v>
      </c>
      <c r="Q239" s="25">
        <f>VLOOKUP($P239,Sheet1!$A$2:$B$95,2,FALSE)</f>
        <v>148500</v>
      </c>
      <c r="R239" s="26" t="s">
        <v>41</v>
      </c>
      <c r="S239" s="27">
        <f>VLOOKUP($R239,Sheet1!$A$2:$B$95,2,FALSE)</f>
        <v>68200</v>
      </c>
      <c r="T239" s="26" t="s">
        <v>180</v>
      </c>
      <c r="U239" s="27">
        <f>VLOOKUP($T239,Sheet1!$A$2:$B$95,2,FALSE)</f>
        <v>0</v>
      </c>
      <c r="V239" s="26" t="s">
        <v>43</v>
      </c>
      <c r="W239" s="27">
        <f>VLOOKUP($V239,Sheet1!$A$2:$B$95,2,FALSE)</f>
        <v>78100</v>
      </c>
      <c r="X239" s="28" t="s">
        <v>44</v>
      </c>
      <c r="Y239" s="29">
        <f>VLOOKUP($X239,Sheet1!$A$2:$B$95,2,FALSE)</f>
        <v>52938</v>
      </c>
      <c r="Z239" s="30" t="s">
        <v>119</v>
      </c>
      <c r="AA239" s="29">
        <f>VLOOKUP($Z239,Sheet1!$A$2:$B$95,2,FALSE)</f>
        <v>0</v>
      </c>
      <c r="AB239" s="30" t="s">
        <v>57</v>
      </c>
      <c r="AC239" s="29">
        <f>VLOOKUP($AB239,Sheet1!$A$2:$B$95,2,FALSE)</f>
        <v>0</v>
      </c>
      <c r="AD239" s="33" t="s">
        <v>47</v>
      </c>
      <c r="AE239" s="32">
        <f>VLOOKUP($AD239,Sheet1!$A$2:$B$95,2,FALSE)</f>
        <v>0</v>
      </c>
      <c r="AF239" s="39" t="s">
        <v>48</v>
      </c>
      <c r="AG239" s="32">
        <f>VLOOKUP($AF239,Sheet1!$A$2:$B$95,2,FALSE)</f>
        <v>148500</v>
      </c>
      <c r="AH239" s="38" t="s">
        <v>58</v>
      </c>
      <c r="AI239" s="35">
        <f>VLOOKUP($AH239,Sheet1!$A$2:$B$95,2,FALSE)</f>
        <v>0</v>
      </c>
      <c r="AJ239" s="172" t="s">
        <v>50</v>
      </c>
      <c r="AK239" s="35">
        <f>VLOOKUP($AJ239,Sheet1!$A$2:$B$95,2,FALSE)</f>
        <v>50000</v>
      </c>
    </row>
    <row r="240" spans="1:37">
      <c r="A240" s="157">
        <v>250</v>
      </c>
      <c r="B240" s="181">
        <v>239</v>
      </c>
      <c r="C240" s="177" t="s">
        <v>266</v>
      </c>
      <c r="D240" s="18" t="s">
        <v>265</v>
      </c>
      <c r="E240" s="44" t="s">
        <v>267</v>
      </c>
      <c r="F240" s="19" t="s">
        <v>164</v>
      </c>
      <c r="G240" s="19" t="s">
        <v>165</v>
      </c>
      <c r="H240" s="141"/>
      <c r="I240" s="20">
        <f t="shared" si="3"/>
        <v>1525000</v>
      </c>
      <c r="J240" s="21" t="s">
        <v>37</v>
      </c>
      <c r="K240" s="22">
        <f>VLOOKUP($J240,Sheet1!$A$2:$B$95,2,FALSE)</f>
        <v>0</v>
      </c>
      <c r="L240" s="23" t="s">
        <v>53</v>
      </c>
      <c r="M240" s="22">
        <f>VLOOKUP($L240,Sheet1!$A$2:$B$95,2,FALSE)</f>
        <v>233200</v>
      </c>
      <c r="N240" s="24" t="s">
        <v>101</v>
      </c>
      <c r="O240" s="25">
        <f>VLOOKUP($N240,Sheet1!$A$2:$B$95,2,FALSE)</f>
        <v>396000</v>
      </c>
      <c r="P240" s="24" t="s">
        <v>136</v>
      </c>
      <c r="Q240" s="25">
        <f>VLOOKUP($P240,Sheet1!$A$2:$B$95,2,FALSE)</f>
        <v>148500</v>
      </c>
      <c r="R240" s="26" t="s">
        <v>146</v>
      </c>
      <c r="S240" s="27">
        <f>VLOOKUP($R240,Sheet1!$A$2:$B$95,2,FALSE)</f>
        <v>181500</v>
      </c>
      <c r="T240" s="26" t="s">
        <v>56</v>
      </c>
      <c r="U240" s="27">
        <f>VLOOKUP($T240,Sheet1!$A$2:$B$95,2,FALSE)</f>
        <v>40700</v>
      </c>
      <c r="V240" s="26" t="s">
        <v>43</v>
      </c>
      <c r="W240" s="27">
        <f>VLOOKUP($V240,Sheet1!$A$2:$B$95,2,FALSE)</f>
        <v>78100</v>
      </c>
      <c r="X240" s="28" t="s">
        <v>106</v>
      </c>
      <c r="Y240" s="29">
        <f>VLOOKUP($X240,Sheet1!$A$2:$B$95,2,FALSE)</f>
        <v>148500</v>
      </c>
      <c r="Z240" s="30" t="s">
        <v>57</v>
      </c>
      <c r="AA240" s="29">
        <f>VLOOKUP($Z240,Sheet1!$A$2:$B$95,2,FALSE)</f>
        <v>0</v>
      </c>
      <c r="AB240" s="30" t="s">
        <v>69</v>
      </c>
      <c r="AC240" s="29">
        <f>VLOOKUP($AB240,Sheet1!$A$2:$B$95,2,FALSE)</f>
        <v>0</v>
      </c>
      <c r="AD240" s="31" t="s">
        <v>47</v>
      </c>
      <c r="AE240" s="32">
        <f>VLOOKUP($AD240,Sheet1!$A$2:$B$95,2,FALSE)</f>
        <v>0</v>
      </c>
      <c r="AF240" s="33" t="s">
        <v>48</v>
      </c>
      <c r="AG240" s="32">
        <f>VLOOKUP($AF240,Sheet1!$A$2:$B$95,2,FALSE)</f>
        <v>148500</v>
      </c>
      <c r="AH240" s="34" t="s">
        <v>153</v>
      </c>
      <c r="AI240" s="35">
        <f>VLOOKUP($AH240,Sheet1!$A$2:$B$95,2,FALSE)</f>
        <v>100000</v>
      </c>
      <c r="AJ240" s="172" t="s">
        <v>50</v>
      </c>
      <c r="AK240" s="35">
        <f>VLOOKUP($AJ240,Sheet1!$A$2:$B$95,2,FALSE)</f>
        <v>50000</v>
      </c>
    </row>
    <row r="241" spans="1:37">
      <c r="A241" s="157">
        <v>272</v>
      </c>
      <c r="B241" s="181">
        <v>240</v>
      </c>
      <c r="C241" s="177" t="s">
        <v>730</v>
      </c>
      <c r="D241" s="18" t="s">
        <v>729</v>
      </c>
      <c r="E241" s="44" t="s">
        <v>731</v>
      </c>
      <c r="F241" s="19" t="s">
        <v>164</v>
      </c>
      <c r="G241" s="19" t="s">
        <v>165</v>
      </c>
      <c r="H241" s="141"/>
      <c r="I241" s="20">
        <f t="shared" si="3"/>
        <v>1524688</v>
      </c>
      <c r="J241" s="21" t="s">
        <v>68</v>
      </c>
      <c r="K241" s="22">
        <f>VLOOKUP($J241,Sheet1!$A$2:$B$95,2,FALSE)</f>
        <v>233200</v>
      </c>
      <c r="L241" s="23" t="s">
        <v>38</v>
      </c>
      <c r="M241" s="22">
        <f>VLOOKUP($L241,Sheet1!$A$2:$B$95,2,FALSE)</f>
        <v>354750</v>
      </c>
      <c r="N241" s="24" t="s">
        <v>40</v>
      </c>
      <c r="O241" s="25">
        <f>VLOOKUP($N241,Sheet1!$A$2:$B$95,2,FALSE)</f>
        <v>52938</v>
      </c>
      <c r="P241" s="24" t="s">
        <v>101</v>
      </c>
      <c r="Q241" s="25">
        <f>VLOOKUP($P241,Sheet1!$A$2:$B$95,2,FALSE)</f>
        <v>396000</v>
      </c>
      <c r="R241" s="26" t="s">
        <v>180</v>
      </c>
      <c r="S241" s="27">
        <f>VLOOKUP($R241,Sheet1!$A$2:$B$95,2,FALSE)</f>
        <v>0</v>
      </c>
      <c r="T241" s="26" t="s">
        <v>55</v>
      </c>
      <c r="U241" s="27">
        <f>VLOOKUP($T241,Sheet1!$A$2:$B$95,2,FALSE)</f>
        <v>105600</v>
      </c>
      <c r="V241" s="26" t="s">
        <v>43</v>
      </c>
      <c r="W241" s="27">
        <f>VLOOKUP($V241,Sheet1!$A$2:$B$95,2,FALSE)</f>
        <v>78100</v>
      </c>
      <c r="X241" s="28" t="s">
        <v>85</v>
      </c>
      <c r="Y241" s="29">
        <f>VLOOKUP($X241,Sheet1!$A$2:$B$95,2,FALSE)</f>
        <v>105600</v>
      </c>
      <c r="Z241" s="30" t="s">
        <v>106</v>
      </c>
      <c r="AA241" s="29">
        <f>VLOOKUP($Z241,Sheet1!$A$2:$B$95,2,FALSE)</f>
        <v>148500</v>
      </c>
      <c r="AB241" s="30" t="s">
        <v>46</v>
      </c>
      <c r="AC241" s="29">
        <f>VLOOKUP($AB241,Sheet1!$A$2:$B$95,2,FALSE)</f>
        <v>0</v>
      </c>
      <c r="AD241" s="31" t="s">
        <v>47</v>
      </c>
      <c r="AE241" s="32">
        <f>VLOOKUP($AD241,Sheet1!$A$2:$B$95,2,FALSE)</f>
        <v>0</v>
      </c>
      <c r="AF241" s="33" t="s">
        <v>133</v>
      </c>
      <c r="AG241" s="32">
        <f>VLOOKUP($AF241,Sheet1!$A$2:$B$95,2,FALSE)</f>
        <v>0</v>
      </c>
      <c r="AH241" s="34" t="s">
        <v>58</v>
      </c>
      <c r="AI241" s="35">
        <f>VLOOKUP($AH241,Sheet1!$A$2:$B$95,2,FALSE)</f>
        <v>0</v>
      </c>
      <c r="AJ241" s="172" t="s">
        <v>50</v>
      </c>
      <c r="AK241" s="35">
        <f>VLOOKUP($AJ241,Sheet1!$A$2:$B$95,2,FALSE)</f>
        <v>50000</v>
      </c>
    </row>
    <row r="242" spans="1:37">
      <c r="A242" s="157">
        <v>283</v>
      </c>
      <c r="B242" s="181">
        <v>241</v>
      </c>
      <c r="C242" s="177" t="s">
        <v>1025</v>
      </c>
      <c r="D242" s="18" t="s">
        <v>1023</v>
      </c>
      <c r="E242" s="44" t="s">
        <v>1027</v>
      </c>
      <c r="F242" s="45" t="s">
        <v>36</v>
      </c>
      <c r="G242" s="45" t="s">
        <v>165</v>
      </c>
      <c r="H242" s="144" t="s">
        <v>1112</v>
      </c>
      <c r="I242" s="20">
        <f t="shared" si="3"/>
        <v>1523350</v>
      </c>
      <c r="J242" s="21" t="s">
        <v>53</v>
      </c>
      <c r="K242" s="22">
        <f>VLOOKUP($J242,Sheet1!$A$2:$B$95,2,FALSE)</f>
        <v>233200</v>
      </c>
      <c r="L242" s="23" t="s">
        <v>81</v>
      </c>
      <c r="M242" s="22">
        <f>VLOOKUP($L242,Sheet1!$A$2:$B$95,2,FALSE)</f>
        <v>105600</v>
      </c>
      <c r="N242" s="24" t="s">
        <v>130</v>
      </c>
      <c r="O242" s="25">
        <f>VLOOKUP($N242,Sheet1!$A$2:$B$95,2,FALSE)</f>
        <v>748000</v>
      </c>
      <c r="P242" s="24" t="s">
        <v>103</v>
      </c>
      <c r="Q242" s="25">
        <f>VLOOKUP($P242,Sheet1!$A$2:$B$95,2,FALSE)</f>
        <v>62150</v>
      </c>
      <c r="R242" s="48" t="s">
        <v>148</v>
      </c>
      <c r="S242" s="27">
        <f>VLOOKUP($R242,Sheet1!$A$2:$B$95,2,FALSE)</f>
        <v>40700</v>
      </c>
      <c r="T242" s="26" t="s">
        <v>156</v>
      </c>
      <c r="U242" s="27">
        <f>VLOOKUP($T242,Sheet1!$A$2:$B$95,2,FALSE)</f>
        <v>0</v>
      </c>
      <c r="V242" s="26" t="s">
        <v>43</v>
      </c>
      <c r="W242" s="27">
        <f>VLOOKUP($V242,Sheet1!$A$2:$B$95,2,FALSE)</f>
        <v>78100</v>
      </c>
      <c r="X242" s="37" t="s">
        <v>85</v>
      </c>
      <c r="Y242" s="29">
        <f>VLOOKUP($X242,Sheet1!$A$2:$B$95,2,FALSE)</f>
        <v>105600</v>
      </c>
      <c r="Z242" s="30" t="s">
        <v>76</v>
      </c>
      <c r="AA242" s="29">
        <f>VLOOKUP($Z242,Sheet1!$A$2:$B$95,2,FALSE)</f>
        <v>0</v>
      </c>
      <c r="AB242" s="28" t="s">
        <v>69</v>
      </c>
      <c r="AC242" s="29">
        <f>VLOOKUP($AB242,Sheet1!$A$2:$B$95,2,FALSE)</f>
        <v>0</v>
      </c>
      <c r="AD242" s="31" t="s">
        <v>47</v>
      </c>
      <c r="AE242" s="32">
        <f>VLOOKUP($AD242,Sheet1!$A$2:$B$95,2,FALSE)</f>
        <v>0</v>
      </c>
      <c r="AF242" s="39" t="s">
        <v>133</v>
      </c>
      <c r="AG242" s="32">
        <f>VLOOKUP($AF242,Sheet1!$A$2:$B$95,2,FALSE)</f>
        <v>0</v>
      </c>
      <c r="AH242" s="34" t="s">
        <v>153</v>
      </c>
      <c r="AI242" s="35">
        <f>VLOOKUP($AH242,Sheet1!$A$2:$B$95,2,FALSE)</f>
        <v>100000</v>
      </c>
      <c r="AJ242" s="172" t="s">
        <v>50</v>
      </c>
      <c r="AK242" s="35">
        <f>VLOOKUP($AJ242,Sheet1!$A$2:$B$95,2,FALSE)</f>
        <v>50000</v>
      </c>
    </row>
    <row r="243" spans="1:37">
      <c r="A243" s="157">
        <v>96</v>
      </c>
      <c r="B243" s="181">
        <v>242</v>
      </c>
      <c r="C243" s="178" t="s">
        <v>903</v>
      </c>
      <c r="D243" s="18" t="s">
        <v>908</v>
      </c>
      <c r="E243" s="44" t="s">
        <v>899</v>
      </c>
      <c r="F243" s="19" t="s">
        <v>164</v>
      </c>
      <c r="G243" s="19" t="s">
        <v>165</v>
      </c>
      <c r="H243" s="141"/>
      <c r="I243" s="20">
        <f t="shared" si="3"/>
        <v>1523340</v>
      </c>
      <c r="J243" s="21" t="s">
        <v>81</v>
      </c>
      <c r="K243" s="22">
        <f>VLOOKUP($J243,Sheet1!$A$2:$B$95,2,FALSE)</f>
        <v>105600</v>
      </c>
      <c r="L243" s="23" t="s">
        <v>53</v>
      </c>
      <c r="M243" s="22">
        <f>VLOOKUP($L243,Sheet1!$A$2:$B$95,2,FALSE)</f>
        <v>233200</v>
      </c>
      <c r="N243" s="41" t="s">
        <v>101</v>
      </c>
      <c r="O243" s="25">
        <f>VLOOKUP($N243,Sheet1!$A$2:$B$95,2,FALSE)</f>
        <v>396000</v>
      </c>
      <c r="P243" s="24" t="s">
        <v>115</v>
      </c>
      <c r="Q243" s="25">
        <f>VLOOKUP($P243,Sheet1!$A$2:$B$95,2,FALSE)</f>
        <v>30140</v>
      </c>
      <c r="R243" s="26" t="s">
        <v>148</v>
      </c>
      <c r="S243" s="27">
        <f>VLOOKUP($R243,Sheet1!$A$2:$B$95,2,FALSE)</f>
        <v>40700</v>
      </c>
      <c r="T243" s="26" t="s">
        <v>55</v>
      </c>
      <c r="U243" s="27">
        <f>VLOOKUP($T243,Sheet1!$A$2:$B$95,2,FALSE)</f>
        <v>105600</v>
      </c>
      <c r="V243" s="26" t="s">
        <v>43</v>
      </c>
      <c r="W243" s="27">
        <f>VLOOKUP($V243,Sheet1!$A$2:$B$95,2,FALSE)</f>
        <v>78100</v>
      </c>
      <c r="X243" s="30" t="s">
        <v>108</v>
      </c>
      <c r="Y243" s="29">
        <f>VLOOKUP($X243,Sheet1!$A$2:$B$95,2,FALSE)</f>
        <v>484000</v>
      </c>
      <c r="Z243" s="117" t="s">
        <v>125</v>
      </c>
      <c r="AA243" s="29">
        <f>VLOOKUP($Z243,Sheet1!$A$2:$B$95,2,FALSE)</f>
        <v>0</v>
      </c>
      <c r="AB243" s="28" t="s">
        <v>69</v>
      </c>
      <c r="AC243" s="29">
        <f>VLOOKUP($AB243,Sheet1!$A$2:$B$95,2,FALSE)</f>
        <v>0</v>
      </c>
      <c r="AD243" s="31" t="s">
        <v>47</v>
      </c>
      <c r="AE243" s="32">
        <f>VLOOKUP($AD243,Sheet1!$A$2:$B$95,2,FALSE)</f>
        <v>0</v>
      </c>
      <c r="AF243" s="33" t="s">
        <v>133</v>
      </c>
      <c r="AG243" s="32">
        <f>VLOOKUP($AF243,Sheet1!$A$2:$B$95,2,FALSE)</f>
        <v>0</v>
      </c>
      <c r="AH243" s="34" t="s">
        <v>58</v>
      </c>
      <c r="AI243" s="35">
        <f>VLOOKUP($AH243,Sheet1!$A$2:$B$95,2,FALSE)</f>
        <v>0</v>
      </c>
      <c r="AJ243" s="172" t="s">
        <v>50</v>
      </c>
      <c r="AK243" s="35">
        <f>VLOOKUP($AJ243,Sheet1!$A$2:$B$95,2,FALSE)</f>
        <v>50000</v>
      </c>
    </row>
    <row r="244" spans="1:37">
      <c r="A244" s="157">
        <v>251</v>
      </c>
      <c r="B244" s="181">
        <v>243</v>
      </c>
      <c r="C244" s="177" t="s">
        <v>1013</v>
      </c>
      <c r="D244" s="18" t="s">
        <v>1012</v>
      </c>
      <c r="E244" s="44" t="s">
        <v>1014</v>
      </c>
      <c r="F244" s="45" t="s">
        <v>164</v>
      </c>
      <c r="G244" s="45" t="s">
        <v>165</v>
      </c>
      <c r="H244" s="144"/>
      <c r="I244" s="20">
        <f t="shared" si="3"/>
        <v>1518500</v>
      </c>
      <c r="J244" s="21" t="s">
        <v>92</v>
      </c>
      <c r="K244" s="22">
        <f>VLOOKUP($J244,Sheet1!$A$2:$B$95,2,FALSE)</f>
        <v>0</v>
      </c>
      <c r="L244" s="23" t="s">
        <v>75</v>
      </c>
      <c r="M244" s="22">
        <f>VLOOKUP($L244,Sheet1!$A$2:$B$95,2,FALSE)</f>
        <v>233200</v>
      </c>
      <c r="N244" s="24" t="s">
        <v>118</v>
      </c>
      <c r="O244" s="25">
        <f>VLOOKUP($N244,Sheet1!$A$2:$B$95,2,FALSE)</f>
        <v>0</v>
      </c>
      <c r="P244" s="24" t="s">
        <v>122</v>
      </c>
      <c r="Q244" s="25">
        <f>VLOOKUP($P244,Sheet1!$A$2:$B$95,2,FALSE)</f>
        <v>484000</v>
      </c>
      <c r="R244" s="48" t="s">
        <v>148</v>
      </c>
      <c r="S244" s="27">
        <f>VLOOKUP($R244,Sheet1!$A$2:$B$95,2,FALSE)</f>
        <v>40700</v>
      </c>
      <c r="T244" s="26" t="s">
        <v>161</v>
      </c>
      <c r="U244" s="27">
        <f>VLOOKUP($T244,Sheet1!$A$2:$B$95,2,FALSE)</f>
        <v>0</v>
      </c>
      <c r="V244" s="26" t="s">
        <v>43</v>
      </c>
      <c r="W244" s="27">
        <f>VLOOKUP($V244,Sheet1!$A$2:$B$95,2,FALSE)</f>
        <v>78100</v>
      </c>
      <c r="X244" s="37" t="s">
        <v>108</v>
      </c>
      <c r="Y244" s="29">
        <f>VLOOKUP($X244,Sheet1!$A$2:$B$95,2,FALSE)</f>
        <v>484000</v>
      </c>
      <c r="Z244" s="30" t="s">
        <v>76</v>
      </c>
      <c r="AA244" s="29">
        <f>VLOOKUP($Z244,Sheet1!$A$2:$B$95,2,FALSE)</f>
        <v>0</v>
      </c>
      <c r="AB244" s="28" t="s">
        <v>69</v>
      </c>
      <c r="AC244" s="29">
        <f>VLOOKUP($AB244,Sheet1!$A$2:$B$95,2,FALSE)</f>
        <v>0</v>
      </c>
      <c r="AD244" s="31" t="s">
        <v>47</v>
      </c>
      <c r="AE244" s="32">
        <f>VLOOKUP($AD244,Sheet1!$A$2:$B$95,2,FALSE)</f>
        <v>0</v>
      </c>
      <c r="AF244" s="39" t="s">
        <v>48</v>
      </c>
      <c r="AG244" s="32">
        <f>VLOOKUP($AF244,Sheet1!$A$2:$B$95,2,FALSE)</f>
        <v>148500</v>
      </c>
      <c r="AH244" s="34" t="s">
        <v>49</v>
      </c>
      <c r="AI244" s="35">
        <f>VLOOKUP($AH244,Sheet1!$A$2:$B$95,2,FALSE)</f>
        <v>0</v>
      </c>
      <c r="AJ244" s="172" t="s">
        <v>50</v>
      </c>
      <c r="AK244" s="35">
        <f>VLOOKUP($AJ244,Sheet1!$A$2:$B$95,2,FALSE)</f>
        <v>50000</v>
      </c>
    </row>
    <row r="245" spans="1:37">
      <c r="A245" s="157">
        <v>77</v>
      </c>
      <c r="B245" s="181">
        <v>244</v>
      </c>
      <c r="C245" s="177" t="s">
        <v>1072</v>
      </c>
      <c r="D245" s="18" t="s">
        <v>586</v>
      </c>
      <c r="E245" s="44" t="s">
        <v>559</v>
      </c>
      <c r="F245" s="45" t="s">
        <v>559</v>
      </c>
      <c r="G245" s="45" t="s">
        <v>559</v>
      </c>
      <c r="H245" s="144"/>
      <c r="I245" s="20">
        <f t="shared" si="3"/>
        <v>1510800</v>
      </c>
      <c r="J245" s="21" t="s">
        <v>37</v>
      </c>
      <c r="K245" s="22">
        <f>VLOOKUP($J245,Sheet1!$A$2:$B$95,2,FALSE)</f>
        <v>0</v>
      </c>
      <c r="L245" s="23" t="s">
        <v>87</v>
      </c>
      <c r="M245" s="22">
        <f>VLOOKUP($L245,Sheet1!$A$2:$B$95,2,FALSE)</f>
        <v>308000</v>
      </c>
      <c r="N245" s="24" t="s">
        <v>122</v>
      </c>
      <c r="O245" s="25">
        <f>VLOOKUP($N245,Sheet1!$A$2:$B$95,2,FALSE)</f>
        <v>484000</v>
      </c>
      <c r="P245" s="24" t="s">
        <v>138</v>
      </c>
      <c r="Q245" s="25">
        <f>VLOOKUP($P245,Sheet1!$A$2:$B$95,2,FALSE)</f>
        <v>0</v>
      </c>
      <c r="R245" s="48" t="s">
        <v>152</v>
      </c>
      <c r="S245" s="27">
        <f>VLOOKUP($R245,Sheet1!$A$2:$B$95,2,FALSE)</f>
        <v>233200</v>
      </c>
      <c r="T245" s="26" t="s">
        <v>159</v>
      </c>
      <c r="U245" s="27">
        <f>VLOOKUP($T245,Sheet1!$A$2:$B$95,2,FALSE)</f>
        <v>181500</v>
      </c>
      <c r="V245" s="26" t="s">
        <v>174</v>
      </c>
      <c r="W245" s="27">
        <f>VLOOKUP($V245,Sheet1!$A$2:$B$95,2,FALSE)</f>
        <v>0</v>
      </c>
      <c r="X245" s="37" t="s">
        <v>85</v>
      </c>
      <c r="Y245" s="29">
        <f>VLOOKUP($X245,Sheet1!$A$2:$B$95,2,FALSE)</f>
        <v>105600</v>
      </c>
      <c r="Z245" s="30" t="s">
        <v>119</v>
      </c>
      <c r="AA245" s="29">
        <f>VLOOKUP($Z245,Sheet1!$A$2:$B$95,2,FALSE)</f>
        <v>0</v>
      </c>
      <c r="AB245" s="28" t="s">
        <v>57</v>
      </c>
      <c r="AC245" s="29">
        <f>VLOOKUP($AB245,Sheet1!$A$2:$B$95,2,FALSE)</f>
        <v>0</v>
      </c>
      <c r="AD245" s="31" t="s">
        <v>48</v>
      </c>
      <c r="AE245" s="32">
        <f>VLOOKUP($AD245,Sheet1!$A$2:$B$95,2,FALSE)</f>
        <v>148500</v>
      </c>
      <c r="AF245" s="39" t="s">
        <v>143</v>
      </c>
      <c r="AG245" s="32">
        <f>VLOOKUP($AF245,Sheet1!$A$2:$B$95,2,FALSE)</f>
        <v>0</v>
      </c>
      <c r="AH245" s="34" t="s">
        <v>58</v>
      </c>
      <c r="AI245" s="35">
        <f>VLOOKUP($AH245,Sheet1!$A$2:$B$95,2,FALSE)</f>
        <v>0</v>
      </c>
      <c r="AJ245" s="172" t="s">
        <v>50</v>
      </c>
      <c r="AK245" s="35">
        <f>VLOOKUP($AJ245,Sheet1!$A$2:$B$95,2,FALSE)</f>
        <v>50000</v>
      </c>
    </row>
    <row r="246" spans="1:37">
      <c r="A246" s="157">
        <v>220</v>
      </c>
      <c r="B246" s="181">
        <v>245</v>
      </c>
      <c r="C246" s="177" t="s">
        <v>200</v>
      </c>
      <c r="D246" s="18" t="s">
        <v>199</v>
      </c>
      <c r="E246" s="44" t="s">
        <v>201</v>
      </c>
      <c r="F246" s="19" t="s">
        <v>164</v>
      </c>
      <c r="G246" s="19" t="s">
        <v>165</v>
      </c>
      <c r="H246" s="141"/>
      <c r="I246" s="20">
        <f t="shared" si="3"/>
        <v>1507088</v>
      </c>
      <c r="J246" s="21" t="s">
        <v>53</v>
      </c>
      <c r="K246" s="22">
        <f>VLOOKUP($J246,Sheet1!$A$2:$B$95,2,FALSE)</f>
        <v>233200</v>
      </c>
      <c r="L246" s="23" t="s">
        <v>38</v>
      </c>
      <c r="M246" s="22">
        <f>VLOOKUP($L246,Sheet1!$A$2:$B$95,2,FALSE)</f>
        <v>354750</v>
      </c>
      <c r="N246" s="24" t="s">
        <v>118</v>
      </c>
      <c r="O246" s="25">
        <f>VLOOKUP($N246,Sheet1!$A$2:$B$95,2,FALSE)</f>
        <v>0</v>
      </c>
      <c r="P246" s="24" t="s">
        <v>54</v>
      </c>
      <c r="Q246" s="25">
        <f>VLOOKUP($P246,Sheet1!$A$2:$B$95,2,FALSE)</f>
        <v>0</v>
      </c>
      <c r="R246" s="26" t="s">
        <v>180</v>
      </c>
      <c r="S246" s="27">
        <f>VLOOKUP($R246,Sheet1!$A$2:$B$95,2,FALSE)</f>
        <v>0</v>
      </c>
      <c r="T246" s="26" t="s">
        <v>55</v>
      </c>
      <c r="U246" s="27">
        <f>VLOOKUP($T246,Sheet1!$A$2:$B$95,2,FALSE)</f>
        <v>105600</v>
      </c>
      <c r="V246" s="26" t="s">
        <v>43</v>
      </c>
      <c r="W246" s="27">
        <f>VLOOKUP($V246,Sheet1!$A$2:$B$95,2,FALSE)</f>
        <v>78100</v>
      </c>
      <c r="X246" s="28" t="s">
        <v>44</v>
      </c>
      <c r="Y246" s="29">
        <f>VLOOKUP($X246,Sheet1!$A$2:$B$95,2,FALSE)</f>
        <v>52938</v>
      </c>
      <c r="Z246" s="30" t="s">
        <v>108</v>
      </c>
      <c r="AA246" s="29">
        <f>VLOOKUP($Z246,Sheet1!$A$2:$B$95,2,FALSE)</f>
        <v>484000</v>
      </c>
      <c r="AB246" s="30" t="s">
        <v>69</v>
      </c>
      <c r="AC246" s="29">
        <f>VLOOKUP($AB246,Sheet1!$A$2:$B$95,2,FALSE)</f>
        <v>0</v>
      </c>
      <c r="AD246" s="31" t="s">
        <v>47</v>
      </c>
      <c r="AE246" s="32">
        <f>VLOOKUP($AD246,Sheet1!$A$2:$B$95,2,FALSE)</f>
        <v>0</v>
      </c>
      <c r="AF246" s="33" t="s">
        <v>48</v>
      </c>
      <c r="AG246" s="32">
        <f>VLOOKUP($AF246,Sheet1!$A$2:$B$95,2,FALSE)</f>
        <v>148500</v>
      </c>
      <c r="AH246" s="34" t="s">
        <v>151</v>
      </c>
      <c r="AI246" s="35">
        <f>VLOOKUP($AH246,Sheet1!$A$2:$B$95,2,FALSE)</f>
        <v>0</v>
      </c>
      <c r="AJ246" s="172" t="s">
        <v>50</v>
      </c>
      <c r="AK246" s="35">
        <f>VLOOKUP($AJ246,Sheet1!$A$2:$B$95,2,FALSE)</f>
        <v>50000</v>
      </c>
    </row>
    <row r="247" spans="1:37">
      <c r="A247" s="157">
        <v>32</v>
      </c>
      <c r="B247" s="181">
        <v>246</v>
      </c>
      <c r="C247" s="177" t="s">
        <v>1042</v>
      </c>
      <c r="D247" s="18" t="s">
        <v>1040</v>
      </c>
      <c r="E247" s="44" t="s">
        <v>826</v>
      </c>
      <c r="F247" s="45" t="s">
        <v>164</v>
      </c>
      <c r="G247" s="45" t="s">
        <v>165</v>
      </c>
      <c r="H247" s="144"/>
      <c r="I247" s="20">
        <f t="shared" si="3"/>
        <v>1507038</v>
      </c>
      <c r="J247" s="21" t="s">
        <v>68</v>
      </c>
      <c r="K247" s="22">
        <f>VLOOKUP($J247,Sheet1!$A$2:$B$95,2,FALSE)</f>
        <v>233200</v>
      </c>
      <c r="L247" s="23" t="s">
        <v>75</v>
      </c>
      <c r="M247" s="22">
        <f>VLOOKUP($L247,Sheet1!$A$2:$B$95,2,FALSE)</f>
        <v>233200</v>
      </c>
      <c r="N247" s="24" t="s">
        <v>101</v>
      </c>
      <c r="O247" s="25">
        <f>VLOOKUP($N247,Sheet1!$A$2:$B$95,2,FALSE)</f>
        <v>396000</v>
      </c>
      <c r="P247" s="24" t="s">
        <v>40</v>
      </c>
      <c r="Q247" s="25">
        <f>VLOOKUP($P247,Sheet1!$A$2:$B$95,2,FALSE)</f>
        <v>52938</v>
      </c>
      <c r="R247" s="48" t="s">
        <v>42</v>
      </c>
      <c r="S247" s="27">
        <f>VLOOKUP($R247,Sheet1!$A$2:$B$95,2,FALSE)</f>
        <v>28600</v>
      </c>
      <c r="T247" s="26" t="s">
        <v>152</v>
      </c>
      <c r="U247" s="27">
        <f>VLOOKUP($T247,Sheet1!$A$2:$B$95,2,FALSE)</f>
        <v>233200</v>
      </c>
      <c r="V247" s="26" t="s">
        <v>43</v>
      </c>
      <c r="W247" s="27">
        <f>VLOOKUP($V247,Sheet1!$A$2:$B$95,2,FALSE)</f>
        <v>78100</v>
      </c>
      <c r="X247" s="37" t="s">
        <v>72</v>
      </c>
      <c r="Y247" s="29">
        <f>VLOOKUP($X247,Sheet1!$A$2:$B$95,2,FALSE)</f>
        <v>46200</v>
      </c>
      <c r="Z247" s="30" t="s">
        <v>99</v>
      </c>
      <c r="AA247" s="29">
        <f>VLOOKUP($Z247,Sheet1!$A$2:$B$95,2,FALSE)</f>
        <v>105600</v>
      </c>
      <c r="AB247" s="30" t="s">
        <v>88</v>
      </c>
      <c r="AC247" s="29">
        <f>VLOOKUP($AB247,Sheet1!$A$2:$B$95,2,FALSE)</f>
        <v>0</v>
      </c>
      <c r="AD247" s="31" t="s">
        <v>133</v>
      </c>
      <c r="AE247" s="32">
        <f>VLOOKUP($AD247,Sheet1!$A$2:$B$95,2,FALSE)</f>
        <v>0</v>
      </c>
      <c r="AF247" s="39" t="s">
        <v>143</v>
      </c>
      <c r="AG247" s="32">
        <f>VLOOKUP($AF247,Sheet1!$A$2:$B$95,2,FALSE)</f>
        <v>0</v>
      </c>
      <c r="AH247" s="34" t="s">
        <v>153</v>
      </c>
      <c r="AI247" s="35">
        <f>VLOOKUP($AH247,Sheet1!$A$2:$B$95,2,FALSE)</f>
        <v>100000</v>
      </c>
      <c r="AJ247" s="172" t="s">
        <v>151</v>
      </c>
      <c r="AK247" s="35">
        <f>VLOOKUP($AJ247,Sheet1!$A$2:$B$95,2,FALSE)</f>
        <v>0</v>
      </c>
    </row>
    <row r="248" spans="1:37">
      <c r="A248" s="157">
        <v>52</v>
      </c>
      <c r="B248" s="181">
        <v>247</v>
      </c>
      <c r="C248" s="177" t="s">
        <v>1061</v>
      </c>
      <c r="D248" s="18" t="s">
        <v>1059</v>
      </c>
      <c r="E248" s="44" t="s">
        <v>1065</v>
      </c>
      <c r="F248" s="45" t="s">
        <v>559</v>
      </c>
      <c r="G248" s="45" t="s">
        <v>559</v>
      </c>
      <c r="H248" s="144"/>
      <c r="I248" s="20">
        <f t="shared" si="3"/>
        <v>1505988</v>
      </c>
      <c r="J248" s="21" t="s">
        <v>68</v>
      </c>
      <c r="K248" s="22">
        <f>VLOOKUP($J248,Sheet1!$A$2:$B$95,2,FALSE)</f>
        <v>233200</v>
      </c>
      <c r="L248" s="23" t="s">
        <v>38</v>
      </c>
      <c r="M248" s="22">
        <f>VLOOKUP($L248,Sheet1!$A$2:$B$95,2,FALSE)</f>
        <v>354750</v>
      </c>
      <c r="N248" s="24" t="s">
        <v>101</v>
      </c>
      <c r="O248" s="25">
        <f>VLOOKUP($N248,Sheet1!$A$2:$B$95,2,FALSE)</f>
        <v>396000</v>
      </c>
      <c r="P248" s="24" t="s">
        <v>128</v>
      </c>
      <c r="Q248" s="25">
        <f>VLOOKUP($P248,Sheet1!$A$2:$B$95,2,FALSE)</f>
        <v>46200</v>
      </c>
      <c r="R248" s="48" t="s">
        <v>148</v>
      </c>
      <c r="S248" s="27">
        <f>VLOOKUP($R248,Sheet1!$A$2:$B$95,2,FALSE)</f>
        <v>40700</v>
      </c>
      <c r="T248" s="26" t="s">
        <v>180</v>
      </c>
      <c r="U248" s="27">
        <f>VLOOKUP($T248,Sheet1!$A$2:$B$95,2,FALSE)</f>
        <v>0</v>
      </c>
      <c r="V248" s="26" t="s">
        <v>43</v>
      </c>
      <c r="W248" s="27">
        <f>VLOOKUP($V248,Sheet1!$A$2:$B$95,2,FALSE)</f>
        <v>78100</v>
      </c>
      <c r="X248" s="37" t="s">
        <v>44</v>
      </c>
      <c r="Y248" s="29">
        <f>VLOOKUP($X248,Sheet1!$A$2:$B$95,2,FALSE)</f>
        <v>52938</v>
      </c>
      <c r="Z248" s="30" t="s">
        <v>85</v>
      </c>
      <c r="AA248" s="29">
        <f>VLOOKUP($Z248,Sheet1!$A$2:$B$95,2,FALSE)</f>
        <v>105600</v>
      </c>
      <c r="AB248" s="28" t="s">
        <v>76</v>
      </c>
      <c r="AC248" s="29">
        <f>VLOOKUP($AB248,Sheet1!$A$2:$B$95,2,FALSE)</f>
        <v>0</v>
      </c>
      <c r="AD248" s="31" t="s">
        <v>47</v>
      </c>
      <c r="AE248" s="32">
        <f>VLOOKUP($AD248,Sheet1!$A$2:$B$95,2,FALSE)</f>
        <v>0</v>
      </c>
      <c r="AF248" s="39" t="s">
        <v>48</v>
      </c>
      <c r="AG248" s="32">
        <f>VLOOKUP($AF248,Sheet1!$A$2:$B$95,2,FALSE)</f>
        <v>148500</v>
      </c>
      <c r="AH248" s="34" t="s">
        <v>49</v>
      </c>
      <c r="AI248" s="35">
        <f>VLOOKUP($AH248,Sheet1!$A$2:$B$95,2,FALSE)</f>
        <v>0</v>
      </c>
      <c r="AJ248" s="172" t="s">
        <v>50</v>
      </c>
      <c r="AK248" s="35">
        <f>VLOOKUP($AJ248,Sheet1!$A$2:$B$95,2,FALSE)</f>
        <v>50000</v>
      </c>
    </row>
    <row r="249" spans="1:37">
      <c r="A249" s="157">
        <v>203</v>
      </c>
      <c r="B249" s="181">
        <v>248</v>
      </c>
      <c r="C249" s="177" t="s">
        <v>472</v>
      </c>
      <c r="D249" s="18" t="s">
        <v>473</v>
      </c>
      <c r="E249" s="44" t="s">
        <v>1114</v>
      </c>
      <c r="F249" s="19" t="s">
        <v>36</v>
      </c>
      <c r="G249" s="19" t="s">
        <v>165</v>
      </c>
      <c r="H249" s="141">
        <v>160</v>
      </c>
      <c r="I249" s="20">
        <f t="shared" si="3"/>
        <v>1505300</v>
      </c>
      <c r="J249" s="21" t="s">
        <v>37</v>
      </c>
      <c r="K249" s="22">
        <f>VLOOKUP($J249,Sheet1!$A$2:$B$95,2,FALSE)</f>
        <v>0</v>
      </c>
      <c r="L249" s="23" t="s">
        <v>38</v>
      </c>
      <c r="M249" s="22">
        <f>VLOOKUP($L249,Sheet1!$A$2:$B$95,2,FALSE)</f>
        <v>354750</v>
      </c>
      <c r="N249" s="24" t="s">
        <v>124</v>
      </c>
      <c r="O249" s="25">
        <f>VLOOKUP($N249,Sheet1!$A$2:$B$95,2,FALSE)</f>
        <v>308000</v>
      </c>
      <c r="P249" s="24" t="s">
        <v>54</v>
      </c>
      <c r="Q249" s="25">
        <f>VLOOKUP($P249,Sheet1!$A$2:$B$95,2,FALSE)</f>
        <v>0</v>
      </c>
      <c r="R249" s="26" t="s">
        <v>55</v>
      </c>
      <c r="S249" s="27">
        <f>VLOOKUP($R249,Sheet1!$A$2:$B$95,2,FALSE)</f>
        <v>105600</v>
      </c>
      <c r="T249" s="26" t="s">
        <v>140</v>
      </c>
      <c r="U249" s="27">
        <f>VLOOKUP($T249,Sheet1!$A$2:$B$95,2,FALSE)</f>
        <v>354750</v>
      </c>
      <c r="V249" s="26" t="s">
        <v>43</v>
      </c>
      <c r="W249" s="27">
        <f>VLOOKUP($V249,Sheet1!$A$2:$B$95,2,FALSE)</f>
        <v>78100</v>
      </c>
      <c r="X249" s="28" t="s">
        <v>85</v>
      </c>
      <c r="Y249" s="29">
        <f>VLOOKUP($X249,Sheet1!$A$2:$B$95,2,FALSE)</f>
        <v>105600</v>
      </c>
      <c r="Z249" s="30" t="s">
        <v>57</v>
      </c>
      <c r="AA249" s="29">
        <f>VLOOKUP($Z249,Sheet1!$A$2:$B$95,2,FALSE)</f>
        <v>0</v>
      </c>
      <c r="AB249" s="30" t="s">
        <v>69</v>
      </c>
      <c r="AC249" s="29">
        <f>VLOOKUP($AB249,Sheet1!$A$2:$B$95,2,FALSE)</f>
        <v>0</v>
      </c>
      <c r="AD249" s="31" t="s">
        <v>48</v>
      </c>
      <c r="AE249" s="32">
        <f>VLOOKUP($AD249,Sheet1!$A$2:$B$95,2,FALSE)</f>
        <v>148500</v>
      </c>
      <c r="AF249" s="33" t="s">
        <v>133</v>
      </c>
      <c r="AG249" s="32">
        <f>VLOOKUP($AF249,Sheet1!$A$2:$B$95,2,FALSE)</f>
        <v>0</v>
      </c>
      <c r="AH249" s="34" t="s">
        <v>151</v>
      </c>
      <c r="AI249" s="35">
        <f>VLOOKUP($AH249,Sheet1!$A$2:$B$95,2,FALSE)</f>
        <v>0</v>
      </c>
      <c r="AJ249" s="172" t="s">
        <v>50</v>
      </c>
      <c r="AK249" s="35">
        <f>VLOOKUP($AJ249,Sheet1!$A$2:$B$95,2,FALSE)</f>
        <v>50000</v>
      </c>
    </row>
    <row r="250" spans="1:37">
      <c r="A250" s="157">
        <v>230</v>
      </c>
      <c r="B250" s="181">
        <v>249</v>
      </c>
      <c r="C250" s="177" t="s">
        <v>699</v>
      </c>
      <c r="D250" s="18" t="s">
        <v>695</v>
      </c>
      <c r="E250" s="44" t="s">
        <v>696</v>
      </c>
      <c r="F250" s="19" t="s">
        <v>164</v>
      </c>
      <c r="G250" s="19" t="s">
        <v>165</v>
      </c>
      <c r="H250" s="141"/>
      <c r="I250" s="20">
        <f t="shared" si="3"/>
        <v>1503788</v>
      </c>
      <c r="J250" s="21" t="s">
        <v>64</v>
      </c>
      <c r="K250" s="22">
        <f>VLOOKUP($J250,Sheet1!$A$2:$B$95,2,FALSE)</f>
        <v>105600</v>
      </c>
      <c r="L250" s="23" t="s">
        <v>38</v>
      </c>
      <c r="M250" s="22">
        <f>VLOOKUP($L250,Sheet1!$A$2:$B$95,2,FALSE)</f>
        <v>354750</v>
      </c>
      <c r="N250" s="24" t="s">
        <v>132</v>
      </c>
      <c r="O250" s="25">
        <f>VLOOKUP($N250,Sheet1!$A$2:$B$95,2,FALSE)</f>
        <v>78100</v>
      </c>
      <c r="P250" s="24" t="s">
        <v>138</v>
      </c>
      <c r="Q250" s="25">
        <f>VLOOKUP($P250,Sheet1!$A$2:$B$95,2,FALSE)</f>
        <v>0</v>
      </c>
      <c r="R250" s="26" t="s">
        <v>55</v>
      </c>
      <c r="S250" s="27">
        <f>VLOOKUP($R250,Sheet1!$A$2:$B$95,2,FALSE)</f>
        <v>105600</v>
      </c>
      <c r="T250" s="26" t="s">
        <v>180</v>
      </c>
      <c r="U250" s="27">
        <f>VLOOKUP($T250,Sheet1!$A$2:$B$95,2,FALSE)</f>
        <v>0</v>
      </c>
      <c r="V250" s="26" t="s">
        <v>43</v>
      </c>
      <c r="W250" s="27">
        <f>VLOOKUP($V250,Sheet1!$A$2:$B$95,2,FALSE)</f>
        <v>78100</v>
      </c>
      <c r="X250" s="28" t="s">
        <v>108</v>
      </c>
      <c r="Y250" s="29">
        <f>VLOOKUP($X250,Sheet1!$A$2:$B$95,2,FALSE)</f>
        <v>484000</v>
      </c>
      <c r="Z250" s="30" t="s">
        <v>44</v>
      </c>
      <c r="AA250" s="29">
        <f>VLOOKUP($Z250,Sheet1!$A$2:$B$95,2,FALSE)</f>
        <v>52938</v>
      </c>
      <c r="AB250" s="30" t="s">
        <v>72</v>
      </c>
      <c r="AC250" s="29">
        <f>VLOOKUP($AB250,Sheet1!$A$2:$B$95,2,FALSE)</f>
        <v>46200</v>
      </c>
      <c r="AD250" s="31" t="s">
        <v>47</v>
      </c>
      <c r="AE250" s="32">
        <f>VLOOKUP($AD250,Sheet1!$A$2:$B$95,2,FALSE)</f>
        <v>0</v>
      </c>
      <c r="AF250" s="33" t="s">
        <v>48</v>
      </c>
      <c r="AG250" s="32">
        <f>VLOOKUP($AF250,Sheet1!$A$2:$B$95,2,FALSE)</f>
        <v>148500</v>
      </c>
      <c r="AH250" s="34" t="s">
        <v>49</v>
      </c>
      <c r="AI250" s="35">
        <f>VLOOKUP($AH250,Sheet1!$A$2:$B$95,2,FALSE)</f>
        <v>0</v>
      </c>
      <c r="AJ250" s="172" t="s">
        <v>50</v>
      </c>
      <c r="AK250" s="35">
        <f>VLOOKUP($AJ250,Sheet1!$A$2:$B$95,2,FALSE)</f>
        <v>50000</v>
      </c>
    </row>
    <row r="251" spans="1:37">
      <c r="A251" s="157">
        <v>100</v>
      </c>
      <c r="B251" s="181">
        <v>250</v>
      </c>
      <c r="C251" s="177" t="s">
        <v>681</v>
      </c>
      <c r="D251" s="18" t="s">
        <v>682</v>
      </c>
      <c r="E251" s="44" t="s">
        <v>481</v>
      </c>
      <c r="F251" s="19" t="s">
        <v>164</v>
      </c>
      <c r="G251" s="19" t="s">
        <v>165</v>
      </c>
      <c r="H251" s="141"/>
      <c r="I251" s="20">
        <f t="shared" si="3"/>
        <v>1503288</v>
      </c>
      <c r="J251" s="21" t="s">
        <v>53</v>
      </c>
      <c r="K251" s="22">
        <f>VLOOKUP($J251,Sheet1!$A$2:$B$95,2,FALSE)</f>
        <v>233200</v>
      </c>
      <c r="L251" s="23" t="s">
        <v>38</v>
      </c>
      <c r="M251" s="22">
        <f>VLOOKUP($L251,Sheet1!$A$2:$B$95,2,FALSE)</f>
        <v>354750</v>
      </c>
      <c r="N251" s="24" t="s">
        <v>101</v>
      </c>
      <c r="O251" s="25">
        <f>VLOOKUP($N251,Sheet1!$A$2:$B$95,2,FALSE)</f>
        <v>396000</v>
      </c>
      <c r="P251" s="24" t="s">
        <v>54</v>
      </c>
      <c r="Q251" s="25">
        <f>VLOOKUP($P251,Sheet1!$A$2:$B$95,2,FALSE)</f>
        <v>0</v>
      </c>
      <c r="R251" s="26" t="s">
        <v>42</v>
      </c>
      <c r="S251" s="27">
        <f>VLOOKUP($R251,Sheet1!$A$2:$B$95,2,FALSE)</f>
        <v>28600</v>
      </c>
      <c r="T251" s="26" t="s">
        <v>55</v>
      </c>
      <c r="U251" s="27">
        <f>VLOOKUP($T251,Sheet1!$A$2:$B$95,2,FALSE)</f>
        <v>105600</v>
      </c>
      <c r="V251" s="26" t="s">
        <v>43</v>
      </c>
      <c r="W251" s="27">
        <f>VLOOKUP($V251,Sheet1!$A$2:$B$95,2,FALSE)</f>
        <v>78100</v>
      </c>
      <c r="X251" s="28" t="s">
        <v>44</v>
      </c>
      <c r="Y251" s="29">
        <f>VLOOKUP($X251,Sheet1!$A$2:$B$95,2,FALSE)</f>
        <v>52938</v>
      </c>
      <c r="Z251" s="30" t="s">
        <v>85</v>
      </c>
      <c r="AA251" s="29">
        <f>VLOOKUP($Z251,Sheet1!$A$2:$B$95,2,FALSE)</f>
        <v>105600</v>
      </c>
      <c r="AB251" s="30" t="s">
        <v>69</v>
      </c>
      <c r="AC251" s="29">
        <f>VLOOKUP($AB251,Sheet1!$A$2:$B$95,2,FALSE)</f>
        <v>0</v>
      </c>
      <c r="AD251" s="31" t="s">
        <v>48</v>
      </c>
      <c r="AE251" s="32">
        <f>VLOOKUP($AD251,Sheet1!$A$2:$B$95,2,FALSE)</f>
        <v>148500</v>
      </c>
      <c r="AF251" s="33" t="s">
        <v>133</v>
      </c>
      <c r="AG251" s="32">
        <f>VLOOKUP($AF251,Sheet1!$A$2:$B$95,2,FALSE)</f>
        <v>0</v>
      </c>
      <c r="AH251" s="34" t="s">
        <v>49</v>
      </c>
      <c r="AI251" s="35">
        <f>VLOOKUP($AH251,Sheet1!$A$2:$B$95,2,FALSE)</f>
        <v>0</v>
      </c>
      <c r="AJ251" s="172" t="s">
        <v>58</v>
      </c>
      <c r="AK251" s="35">
        <f>VLOOKUP($AJ251,Sheet1!$A$2:$B$95,2,FALSE)</f>
        <v>0</v>
      </c>
    </row>
    <row r="252" spans="1:37">
      <c r="A252" s="157">
        <v>108</v>
      </c>
      <c r="B252" s="181">
        <v>251</v>
      </c>
      <c r="C252" s="177" t="s">
        <v>478</v>
      </c>
      <c r="D252" s="18" t="s">
        <v>477</v>
      </c>
      <c r="E252" s="44" t="s">
        <v>479</v>
      </c>
      <c r="F252" s="19" t="s">
        <v>164</v>
      </c>
      <c r="G252" s="19" t="s">
        <v>165</v>
      </c>
      <c r="H252" s="141"/>
      <c r="I252" s="20">
        <f t="shared" si="3"/>
        <v>1502550</v>
      </c>
      <c r="J252" s="21" t="s">
        <v>53</v>
      </c>
      <c r="K252" s="22">
        <f>VLOOKUP($J252,Sheet1!$A$2:$B$95,2,FALSE)</f>
        <v>233200</v>
      </c>
      <c r="L252" s="23" t="s">
        <v>38</v>
      </c>
      <c r="M252" s="22">
        <f>VLOOKUP($L252,Sheet1!$A$2:$B$95,2,FALSE)</f>
        <v>354750</v>
      </c>
      <c r="N252" s="24" t="s">
        <v>128</v>
      </c>
      <c r="O252" s="25">
        <f>VLOOKUP($N252,Sheet1!$A$2:$B$95,2,FALSE)</f>
        <v>46200</v>
      </c>
      <c r="P252" s="24" t="s">
        <v>121</v>
      </c>
      <c r="Q252" s="25">
        <f>VLOOKUP($P252,Sheet1!$A$2:$B$95,2,FALSE)</f>
        <v>0</v>
      </c>
      <c r="R252" s="26" t="s">
        <v>41</v>
      </c>
      <c r="S252" s="27">
        <f>VLOOKUP($R252,Sheet1!$A$2:$B$95,2,FALSE)</f>
        <v>68200</v>
      </c>
      <c r="T252" s="26" t="s">
        <v>55</v>
      </c>
      <c r="U252" s="27">
        <f>VLOOKUP($T252,Sheet1!$A$2:$B$95,2,FALSE)</f>
        <v>105600</v>
      </c>
      <c r="V252" s="26" t="s">
        <v>43</v>
      </c>
      <c r="W252" s="27">
        <f>VLOOKUP($V252,Sheet1!$A$2:$B$95,2,FALSE)</f>
        <v>78100</v>
      </c>
      <c r="X252" s="28" t="s">
        <v>72</v>
      </c>
      <c r="Y252" s="29">
        <f>VLOOKUP($X252,Sheet1!$A$2:$B$95,2,FALSE)</f>
        <v>46200</v>
      </c>
      <c r="Z252" s="30" t="s">
        <v>108</v>
      </c>
      <c r="AA252" s="29">
        <f>VLOOKUP($Z252,Sheet1!$A$2:$B$95,2,FALSE)</f>
        <v>484000</v>
      </c>
      <c r="AB252" s="30" t="s">
        <v>116</v>
      </c>
      <c r="AC252" s="29">
        <f>VLOOKUP($AB252,Sheet1!$A$2:$B$95,2,FALSE)</f>
        <v>36300</v>
      </c>
      <c r="AD252" s="31" t="s">
        <v>133</v>
      </c>
      <c r="AE252" s="32">
        <f>VLOOKUP($AD252,Sheet1!$A$2:$B$95,2,FALSE)</f>
        <v>0</v>
      </c>
      <c r="AF252" s="33" t="s">
        <v>144</v>
      </c>
      <c r="AG252" s="32">
        <f>VLOOKUP($AF252,Sheet1!$A$2:$B$95,2,FALSE)</f>
        <v>0</v>
      </c>
      <c r="AH252" s="34" t="s">
        <v>49</v>
      </c>
      <c r="AI252" s="35">
        <f>VLOOKUP($AH252,Sheet1!$A$2:$B$95,2,FALSE)</f>
        <v>0</v>
      </c>
      <c r="AJ252" s="172" t="s">
        <v>50</v>
      </c>
      <c r="AK252" s="35">
        <f>VLOOKUP($AJ252,Sheet1!$A$2:$B$95,2,FALSE)</f>
        <v>50000</v>
      </c>
    </row>
    <row r="253" spans="1:37">
      <c r="A253" s="157">
        <v>94</v>
      </c>
      <c r="B253" s="181">
        <v>252</v>
      </c>
      <c r="C253" s="177" t="s">
        <v>457</v>
      </c>
      <c r="D253" s="18" t="s">
        <v>456</v>
      </c>
      <c r="E253" s="44" t="s">
        <v>458</v>
      </c>
      <c r="F253" s="19" t="s">
        <v>164</v>
      </c>
      <c r="G253" s="19" t="s">
        <v>165</v>
      </c>
      <c r="H253" s="141"/>
      <c r="I253" s="20">
        <f t="shared" si="3"/>
        <v>1498150</v>
      </c>
      <c r="J253" s="21" t="s">
        <v>75</v>
      </c>
      <c r="K253" s="22">
        <f>VLOOKUP($J253,Sheet1!$A$2:$B$95,2,FALSE)</f>
        <v>233200</v>
      </c>
      <c r="L253" s="23" t="s">
        <v>38</v>
      </c>
      <c r="M253" s="22">
        <f>VLOOKUP($L253,Sheet1!$A$2:$B$95,2,FALSE)</f>
        <v>354750</v>
      </c>
      <c r="N253" s="24" t="s">
        <v>132</v>
      </c>
      <c r="O253" s="25">
        <f>VLOOKUP($N253,Sheet1!$A$2:$B$95,2,FALSE)</f>
        <v>78100</v>
      </c>
      <c r="P253" s="24" t="s">
        <v>54</v>
      </c>
      <c r="Q253" s="25">
        <f>VLOOKUP($P253,Sheet1!$A$2:$B$95,2,FALSE)</f>
        <v>0</v>
      </c>
      <c r="R253" s="26" t="s">
        <v>148</v>
      </c>
      <c r="S253" s="27">
        <f>VLOOKUP($R253,Sheet1!$A$2:$B$95,2,FALSE)</f>
        <v>40700</v>
      </c>
      <c r="T253" s="26" t="s">
        <v>152</v>
      </c>
      <c r="U253" s="27">
        <f>VLOOKUP($T253,Sheet1!$A$2:$B$95,2,FALSE)</f>
        <v>233200</v>
      </c>
      <c r="V253" s="26" t="s">
        <v>55</v>
      </c>
      <c r="W253" s="27">
        <f>VLOOKUP($V253,Sheet1!$A$2:$B$95,2,FALSE)</f>
        <v>105600</v>
      </c>
      <c r="X253" s="28" t="s">
        <v>85</v>
      </c>
      <c r="Y253" s="29">
        <f>VLOOKUP($X253,Sheet1!$A$2:$B$95,2,FALSE)</f>
        <v>105600</v>
      </c>
      <c r="Z253" s="30" t="s">
        <v>106</v>
      </c>
      <c r="AA253" s="29">
        <f>VLOOKUP($Z253,Sheet1!$A$2:$B$95,2,FALSE)</f>
        <v>148500</v>
      </c>
      <c r="AB253" s="30" t="s">
        <v>90</v>
      </c>
      <c r="AC253" s="29">
        <f>VLOOKUP($AB253,Sheet1!$A$2:$B$95,2,FALSE)</f>
        <v>0</v>
      </c>
      <c r="AD253" s="31" t="s">
        <v>48</v>
      </c>
      <c r="AE253" s="32">
        <f>VLOOKUP($AD253,Sheet1!$A$2:$B$95,2,FALSE)</f>
        <v>148500</v>
      </c>
      <c r="AF253" s="33" t="s">
        <v>143</v>
      </c>
      <c r="AG253" s="32">
        <f>VLOOKUP($AF253,Sheet1!$A$2:$B$95,2,FALSE)</f>
        <v>0</v>
      </c>
      <c r="AH253" s="34" t="s">
        <v>151</v>
      </c>
      <c r="AI253" s="35">
        <f>VLOOKUP($AH253,Sheet1!$A$2:$B$95,2,FALSE)</f>
        <v>0</v>
      </c>
      <c r="AJ253" s="172" t="s">
        <v>50</v>
      </c>
      <c r="AK253" s="35">
        <f>VLOOKUP($AJ253,Sheet1!$A$2:$B$95,2,FALSE)</f>
        <v>50000</v>
      </c>
    </row>
    <row r="254" spans="1:37">
      <c r="A254" s="157">
        <v>322</v>
      </c>
      <c r="B254" s="181">
        <v>253</v>
      </c>
      <c r="C254" s="177" t="s">
        <v>852</v>
      </c>
      <c r="D254" s="18" t="s">
        <v>850</v>
      </c>
      <c r="E254" s="44" t="s">
        <v>853</v>
      </c>
      <c r="F254" s="19" t="s">
        <v>164</v>
      </c>
      <c r="G254" s="19" t="s">
        <v>165</v>
      </c>
      <c r="H254" s="141"/>
      <c r="I254" s="20">
        <f t="shared" si="3"/>
        <v>1494850</v>
      </c>
      <c r="J254" s="21" t="s">
        <v>53</v>
      </c>
      <c r="K254" s="22">
        <f>VLOOKUP($J254,Sheet1!$A$2:$B$95,2,FALSE)</f>
        <v>233200</v>
      </c>
      <c r="L254" s="23" t="s">
        <v>38</v>
      </c>
      <c r="M254" s="22">
        <f>VLOOKUP($L254,Sheet1!$A$2:$B$95,2,FALSE)</f>
        <v>354750</v>
      </c>
      <c r="N254" s="24" t="s">
        <v>118</v>
      </c>
      <c r="O254" s="25">
        <f>VLOOKUP($N254,Sheet1!$A$2:$B$95,2,FALSE)</f>
        <v>0</v>
      </c>
      <c r="P254" s="24" t="s">
        <v>54</v>
      </c>
      <c r="Q254" s="25">
        <f>VLOOKUP($P254,Sheet1!$A$2:$B$95,2,FALSE)</f>
        <v>0</v>
      </c>
      <c r="R254" s="26" t="s">
        <v>55</v>
      </c>
      <c r="S254" s="27">
        <f>VLOOKUP($R254,Sheet1!$A$2:$B$95,2,FALSE)</f>
        <v>105600</v>
      </c>
      <c r="T254" s="26" t="s">
        <v>56</v>
      </c>
      <c r="U254" s="27">
        <f>VLOOKUP($T254,Sheet1!$A$2:$B$95,2,FALSE)</f>
        <v>40700</v>
      </c>
      <c r="V254" s="26" t="s">
        <v>43</v>
      </c>
      <c r="W254" s="27">
        <f>VLOOKUP($V254,Sheet1!$A$2:$B$95,2,FALSE)</f>
        <v>78100</v>
      </c>
      <c r="X254" s="28" t="s">
        <v>76</v>
      </c>
      <c r="Y254" s="29">
        <f>VLOOKUP($X254,Sheet1!$A$2:$B$95,2,FALSE)</f>
        <v>0</v>
      </c>
      <c r="Z254" s="30" t="s">
        <v>108</v>
      </c>
      <c r="AA254" s="29">
        <f>VLOOKUP($Z254,Sheet1!$A$2:$B$95,2,FALSE)</f>
        <v>484000</v>
      </c>
      <c r="AB254" s="30" t="s">
        <v>69</v>
      </c>
      <c r="AC254" s="29">
        <f>VLOOKUP($AB254,Sheet1!$A$2:$B$95,2,FALSE)</f>
        <v>0</v>
      </c>
      <c r="AD254" s="31" t="s">
        <v>48</v>
      </c>
      <c r="AE254" s="32">
        <f>VLOOKUP($AD254,Sheet1!$A$2:$B$95,2,FALSE)</f>
        <v>148500</v>
      </c>
      <c r="AF254" s="33" t="s">
        <v>133</v>
      </c>
      <c r="AG254" s="32">
        <f>VLOOKUP($AF254,Sheet1!$A$2:$B$95,2,FALSE)</f>
        <v>0</v>
      </c>
      <c r="AH254" s="34" t="s">
        <v>58</v>
      </c>
      <c r="AI254" s="35">
        <f>VLOOKUP($AH254,Sheet1!$A$2:$B$95,2,FALSE)</f>
        <v>0</v>
      </c>
      <c r="AJ254" s="172" t="s">
        <v>50</v>
      </c>
      <c r="AK254" s="35">
        <f>VLOOKUP($AJ254,Sheet1!$A$2:$B$95,2,FALSE)</f>
        <v>50000</v>
      </c>
    </row>
    <row r="255" spans="1:37">
      <c r="A255" s="157">
        <v>171</v>
      </c>
      <c r="B255" s="181">
        <v>254</v>
      </c>
      <c r="C255" s="177" t="s">
        <v>314</v>
      </c>
      <c r="D255" s="18" t="s">
        <v>315</v>
      </c>
      <c r="E255" s="44" t="s">
        <v>316</v>
      </c>
      <c r="F255" s="19" t="s">
        <v>164</v>
      </c>
      <c r="G255" s="19" t="s">
        <v>165</v>
      </c>
      <c r="H255" s="141"/>
      <c r="I255" s="20">
        <f t="shared" si="3"/>
        <v>1490450</v>
      </c>
      <c r="J255" s="21" t="s">
        <v>38</v>
      </c>
      <c r="K255" s="22">
        <f>VLOOKUP($J255,Sheet1!$A$2:$B$95,2,FALSE)</f>
        <v>354750</v>
      </c>
      <c r="L255" s="23" t="s">
        <v>53</v>
      </c>
      <c r="M255" s="22">
        <f>VLOOKUP($L255,Sheet1!$A$2:$B$95,2,FALSE)</f>
        <v>233200</v>
      </c>
      <c r="N255" s="24" t="s">
        <v>101</v>
      </c>
      <c r="O255" s="25">
        <f>VLOOKUP($N255,Sheet1!$A$2:$B$95,2,FALSE)</f>
        <v>396000</v>
      </c>
      <c r="P255" s="24" t="s">
        <v>39</v>
      </c>
      <c r="Q255" s="25">
        <f>VLOOKUP($P255,Sheet1!$A$2:$B$95,2,FALSE)</f>
        <v>78100</v>
      </c>
      <c r="R255" s="26" t="s">
        <v>161</v>
      </c>
      <c r="S255" s="27">
        <f>VLOOKUP($R255,Sheet1!$A$2:$B$95,2,FALSE)</f>
        <v>0</v>
      </c>
      <c r="T255" s="26" t="s">
        <v>55</v>
      </c>
      <c r="U255" s="27">
        <f>VLOOKUP($T255,Sheet1!$A$2:$B$95,2,FALSE)</f>
        <v>105600</v>
      </c>
      <c r="V255" s="26" t="s">
        <v>43</v>
      </c>
      <c r="W255" s="27">
        <f>VLOOKUP($V255,Sheet1!$A$2:$B$95,2,FALSE)</f>
        <v>78100</v>
      </c>
      <c r="X255" s="28" t="s">
        <v>72</v>
      </c>
      <c r="Y255" s="29">
        <f>VLOOKUP($X255,Sheet1!$A$2:$B$95,2,FALSE)</f>
        <v>46200</v>
      </c>
      <c r="Z255" s="30" t="s">
        <v>106</v>
      </c>
      <c r="AA255" s="29">
        <f>VLOOKUP($Z255,Sheet1!$A$2:$B$95,2,FALSE)</f>
        <v>148500</v>
      </c>
      <c r="AB255" s="30" t="s">
        <v>69</v>
      </c>
      <c r="AC255" s="29">
        <f>VLOOKUP($AB255,Sheet1!$A$2:$B$95,2,FALSE)</f>
        <v>0</v>
      </c>
      <c r="AD255" s="31" t="s">
        <v>47</v>
      </c>
      <c r="AE255" s="32">
        <f>VLOOKUP($AD255,Sheet1!$A$2:$B$95,2,FALSE)</f>
        <v>0</v>
      </c>
      <c r="AF255" s="33" t="s">
        <v>133</v>
      </c>
      <c r="AG255" s="32">
        <f>VLOOKUP($AF255,Sheet1!$A$2:$B$95,2,FALSE)</f>
        <v>0</v>
      </c>
      <c r="AH255" s="34" t="s">
        <v>58</v>
      </c>
      <c r="AI255" s="35">
        <f>VLOOKUP($AH255,Sheet1!$A$2:$B$95,2,FALSE)</f>
        <v>0</v>
      </c>
      <c r="AJ255" s="172" t="s">
        <v>50</v>
      </c>
      <c r="AK255" s="35">
        <f>VLOOKUP($AJ255,Sheet1!$A$2:$B$95,2,FALSE)</f>
        <v>50000</v>
      </c>
    </row>
    <row r="256" spans="1:37">
      <c r="A256" s="157">
        <v>397</v>
      </c>
      <c r="B256" s="181">
        <v>255</v>
      </c>
      <c r="C256" s="177" t="s">
        <v>988</v>
      </c>
      <c r="D256" s="18" t="s">
        <v>986</v>
      </c>
      <c r="E256" s="44" t="s">
        <v>987</v>
      </c>
      <c r="F256" s="19" t="s">
        <v>164</v>
      </c>
      <c r="G256" s="19" t="s">
        <v>165</v>
      </c>
      <c r="H256" s="141"/>
      <c r="I256" s="20">
        <f t="shared" si="3"/>
        <v>1484538</v>
      </c>
      <c r="J256" s="21" t="s">
        <v>53</v>
      </c>
      <c r="K256" s="22">
        <f>VLOOKUP($J256,Sheet1!$A$2:$B$95,2,FALSE)</f>
        <v>233200</v>
      </c>
      <c r="L256" s="23" t="s">
        <v>75</v>
      </c>
      <c r="M256" s="22">
        <f>VLOOKUP($L256,Sheet1!$A$2:$B$95,2,FALSE)</f>
        <v>233200</v>
      </c>
      <c r="N256" s="41" t="s">
        <v>132</v>
      </c>
      <c r="O256" s="25">
        <f>VLOOKUP($N256,Sheet1!$A$2:$B$95,2,FALSE)</f>
        <v>78100</v>
      </c>
      <c r="P256" s="24" t="s">
        <v>101</v>
      </c>
      <c r="Q256" s="25">
        <f>VLOOKUP($P256,Sheet1!$A$2:$B$95,2,FALSE)</f>
        <v>396000</v>
      </c>
      <c r="R256" s="26" t="s">
        <v>55</v>
      </c>
      <c r="S256" s="27">
        <f>VLOOKUP($R256,Sheet1!$A$2:$B$95,2,FALSE)</f>
        <v>105600</v>
      </c>
      <c r="T256" s="26" t="s">
        <v>56</v>
      </c>
      <c r="U256" s="27">
        <f>VLOOKUP($T256,Sheet1!$A$2:$B$95,2,FALSE)</f>
        <v>40700</v>
      </c>
      <c r="V256" s="26" t="s">
        <v>148</v>
      </c>
      <c r="W256" s="27">
        <f>VLOOKUP($V256,Sheet1!$A$2:$B$95,2,FALSE)</f>
        <v>40700</v>
      </c>
      <c r="X256" s="30" t="s">
        <v>44</v>
      </c>
      <c r="Y256" s="29">
        <f>VLOOKUP($X256,Sheet1!$A$2:$B$95,2,FALSE)</f>
        <v>52938</v>
      </c>
      <c r="Z256" s="30" t="s">
        <v>85</v>
      </c>
      <c r="AA256" s="29">
        <f>VLOOKUP($Z256,Sheet1!$A$2:$B$95,2,FALSE)</f>
        <v>105600</v>
      </c>
      <c r="AB256" s="28" t="s">
        <v>119</v>
      </c>
      <c r="AC256" s="29">
        <f>VLOOKUP($AB256,Sheet1!$A$2:$B$95,2,FALSE)</f>
        <v>0</v>
      </c>
      <c r="AD256" s="31" t="s">
        <v>47</v>
      </c>
      <c r="AE256" s="32">
        <f>VLOOKUP($AD256,Sheet1!$A$2:$B$95,2,FALSE)</f>
        <v>0</v>
      </c>
      <c r="AF256" s="33" t="s">
        <v>48</v>
      </c>
      <c r="AG256" s="32">
        <f>VLOOKUP($AF256,Sheet1!$A$2:$B$95,2,FALSE)</f>
        <v>148500</v>
      </c>
      <c r="AH256" s="34" t="s">
        <v>49</v>
      </c>
      <c r="AI256" s="35">
        <f>VLOOKUP($AH256,Sheet1!$A$2:$B$95,2,FALSE)</f>
        <v>0</v>
      </c>
      <c r="AJ256" s="172" t="s">
        <v>50</v>
      </c>
      <c r="AK256" s="35">
        <f>VLOOKUP($AJ256,Sheet1!$A$2:$B$95,2,FALSE)</f>
        <v>50000</v>
      </c>
    </row>
    <row r="257" spans="1:37">
      <c r="A257" s="157">
        <v>328</v>
      </c>
      <c r="B257" s="181">
        <v>256</v>
      </c>
      <c r="C257" s="177" t="s">
        <v>529</v>
      </c>
      <c r="D257" s="18" t="s">
        <v>525</v>
      </c>
      <c r="E257" s="44" t="s">
        <v>527</v>
      </c>
      <c r="F257" s="128" t="s">
        <v>528</v>
      </c>
      <c r="G257" s="19" t="s">
        <v>165</v>
      </c>
      <c r="H257" s="141"/>
      <c r="I257" s="20">
        <f t="shared" si="3"/>
        <v>1480050</v>
      </c>
      <c r="J257" s="21" t="s">
        <v>68</v>
      </c>
      <c r="K257" s="22">
        <f>VLOOKUP($J257,Sheet1!$A$2:$B$95,2,FALSE)</f>
        <v>233200</v>
      </c>
      <c r="L257" s="23" t="s">
        <v>38</v>
      </c>
      <c r="M257" s="22">
        <f>VLOOKUP($L257,Sheet1!$A$2:$B$95,2,FALSE)</f>
        <v>354750</v>
      </c>
      <c r="N257" s="24" t="s">
        <v>132</v>
      </c>
      <c r="O257" s="25">
        <f>VLOOKUP($N257,Sheet1!$A$2:$B$95,2,FALSE)</f>
        <v>78100</v>
      </c>
      <c r="P257" s="24" t="s">
        <v>54</v>
      </c>
      <c r="Q257" s="25">
        <f>VLOOKUP($P257,Sheet1!$A$2:$B$95,2,FALSE)</f>
        <v>0</v>
      </c>
      <c r="R257" s="26" t="s">
        <v>55</v>
      </c>
      <c r="S257" s="27">
        <f>VLOOKUP($R257,Sheet1!$A$2:$B$95,2,FALSE)</f>
        <v>105600</v>
      </c>
      <c r="T257" s="26" t="s">
        <v>56</v>
      </c>
      <c r="U257" s="27">
        <f>VLOOKUP($T257,Sheet1!$A$2:$B$95,2,FALSE)</f>
        <v>40700</v>
      </c>
      <c r="V257" s="26" t="s">
        <v>43</v>
      </c>
      <c r="W257" s="27">
        <f>VLOOKUP($V257,Sheet1!$A$2:$B$95,2,FALSE)</f>
        <v>78100</v>
      </c>
      <c r="X257" s="28" t="s">
        <v>85</v>
      </c>
      <c r="Y257" s="29">
        <f>VLOOKUP($X257,Sheet1!$A$2:$B$95,2,FALSE)</f>
        <v>105600</v>
      </c>
      <c r="Z257" s="30" t="s">
        <v>108</v>
      </c>
      <c r="AA257" s="29">
        <f>VLOOKUP($Z257,Sheet1!$A$2:$B$95,2,FALSE)</f>
        <v>484000</v>
      </c>
      <c r="AB257" s="30" t="s">
        <v>69</v>
      </c>
      <c r="AC257" s="29">
        <f>VLOOKUP($AB257,Sheet1!$A$2:$B$95,2,FALSE)</f>
        <v>0</v>
      </c>
      <c r="AD257" s="31" t="s">
        <v>47</v>
      </c>
      <c r="AE257" s="32">
        <f>VLOOKUP($AD257,Sheet1!$A$2:$B$95,2,FALSE)</f>
        <v>0</v>
      </c>
      <c r="AF257" s="33" t="s">
        <v>143</v>
      </c>
      <c r="AG257" s="32">
        <f>VLOOKUP($AF257,Sheet1!$A$2:$B$95,2,FALSE)</f>
        <v>0</v>
      </c>
      <c r="AH257" s="34" t="s">
        <v>49</v>
      </c>
      <c r="AI257" s="35">
        <f>VLOOKUP($AH257,Sheet1!$A$2:$B$95,2,FALSE)</f>
        <v>0</v>
      </c>
      <c r="AJ257" s="172" t="s">
        <v>151</v>
      </c>
      <c r="AK257" s="35">
        <f>VLOOKUP($AJ257,Sheet1!$A$2:$B$95,2,FALSE)</f>
        <v>0</v>
      </c>
    </row>
    <row r="258" spans="1:37">
      <c r="A258" s="157">
        <v>223</v>
      </c>
      <c r="B258" s="181">
        <v>257</v>
      </c>
      <c r="C258" s="178" t="s">
        <v>887</v>
      </c>
      <c r="D258" s="18" t="s">
        <v>886</v>
      </c>
      <c r="E258" s="44" t="s">
        <v>889</v>
      </c>
      <c r="F258" s="19" t="s">
        <v>164</v>
      </c>
      <c r="G258" s="19" t="s">
        <v>165</v>
      </c>
      <c r="H258" s="141"/>
      <c r="I258" s="20">
        <f t="shared" ref="I258:I321" si="4">SUM(K258)+M258+O258+Q258+S258+U258+W258+Y258+AA258+AC258+AE258+AG258+AI258+AK258</f>
        <v>1478250</v>
      </c>
      <c r="J258" s="21" t="s">
        <v>53</v>
      </c>
      <c r="K258" s="22">
        <f>VLOOKUP($J258,Sheet1!$A$2:$B$95,2,FALSE)</f>
        <v>233200</v>
      </c>
      <c r="L258" s="23" t="s">
        <v>38</v>
      </c>
      <c r="M258" s="22">
        <f>VLOOKUP($L258,Sheet1!$A$2:$B$95,2,FALSE)</f>
        <v>354750</v>
      </c>
      <c r="N258" s="24" t="s">
        <v>39</v>
      </c>
      <c r="O258" s="25">
        <f>VLOOKUP($N258,Sheet1!$A$2:$B$95,2,FALSE)</f>
        <v>78100</v>
      </c>
      <c r="P258" s="24" t="s">
        <v>136</v>
      </c>
      <c r="Q258" s="25">
        <f>VLOOKUP($P258,Sheet1!$A$2:$B$95,2,FALSE)</f>
        <v>148500</v>
      </c>
      <c r="R258" s="26" t="s">
        <v>146</v>
      </c>
      <c r="S258" s="27">
        <f>VLOOKUP($R258,Sheet1!$A$2:$B$95,2,FALSE)</f>
        <v>181500</v>
      </c>
      <c r="T258" s="26" t="s">
        <v>154</v>
      </c>
      <c r="U258" s="27">
        <f>VLOOKUP($T258,Sheet1!$A$2:$B$95,2,FALSE)</f>
        <v>0</v>
      </c>
      <c r="V258" s="26" t="s">
        <v>43</v>
      </c>
      <c r="W258" s="27">
        <f>VLOOKUP($V258,Sheet1!$A$2:$B$95,2,FALSE)</f>
        <v>78100</v>
      </c>
      <c r="X258" s="28" t="s">
        <v>85</v>
      </c>
      <c r="Y258" s="29">
        <f>VLOOKUP($X258,Sheet1!$A$2:$B$95,2,FALSE)</f>
        <v>105600</v>
      </c>
      <c r="Z258" s="28" t="s">
        <v>76</v>
      </c>
      <c r="AA258" s="29">
        <f>VLOOKUP($Z258,Sheet1!$A$2:$B$95,2,FALSE)</f>
        <v>0</v>
      </c>
      <c r="AB258" s="30" t="s">
        <v>69</v>
      </c>
      <c r="AC258" s="29">
        <f>VLOOKUP($AB258,Sheet1!$A$2:$B$95,2,FALSE)</f>
        <v>0</v>
      </c>
      <c r="AD258" s="31" t="s">
        <v>47</v>
      </c>
      <c r="AE258" s="32">
        <f>VLOOKUP($AD258,Sheet1!$A$2:$B$95,2,FALSE)</f>
        <v>0</v>
      </c>
      <c r="AF258" s="39" t="s">
        <v>48</v>
      </c>
      <c r="AG258" s="32">
        <f>VLOOKUP($AF258,Sheet1!$A$2:$B$95,2,FALSE)</f>
        <v>148500</v>
      </c>
      <c r="AH258" s="34" t="s">
        <v>153</v>
      </c>
      <c r="AI258" s="35">
        <f>VLOOKUP($AH258,Sheet1!$A$2:$B$95,2,FALSE)</f>
        <v>100000</v>
      </c>
      <c r="AJ258" s="172" t="s">
        <v>50</v>
      </c>
      <c r="AK258" s="35">
        <f>VLOOKUP($AJ258,Sheet1!$A$2:$B$95,2,FALSE)</f>
        <v>50000</v>
      </c>
    </row>
    <row r="259" spans="1:37">
      <c r="A259" s="157">
        <v>208</v>
      </c>
      <c r="B259" s="181">
        <v>258</v>
      </c>
      <c r="C259" s="177" t="s">
        <v>673</v>
      </c>
      <c r="D259" s="18" t="s">
        <v>669</v>
      </c>
      <c r="E259" s="44" t="s">
        <v>626</v>
      </c>
      <c r="F259" s="19" t="s">
        <v>164</v>
      </c>
      <c r="G259" s="19" t="s">
        <v>165</v>
      </c>
      <c r="H259" s="141"/>
      <c r="I259" s="20">
        <f t="shared" si="4"/>
        <v>1463638</v>
      </c>
      <c r="J259" s="21" t="s">
        <v>37</v>
      </c>
      <c r="K259" s="22">
        <f>VLOOKUP($J259,Sheet1!$A$2:$B$95,2,FALSE)</f>
        <v>0</v>
      </c>
      <c r="L259" s="23" t="s">
        <v>53</v>
      </c>
      <c r="M259" s="22">
        <f>VLOOKUP($L259,Sheet1!$A$2:$B$95,2,FALSE)</f>
        <v>233200</v>
      </c>
      <c r="N259" s="24" t="s">
        <v>132</v>
      </c>
      <c r="O259" s="25">
        <f>VLOOKUP($N259,Sheet1!$A$2:$B$95,2,FALSE)</f>
        <v>78100</v>
      </c>
      <c r="P259" s="24" t="s">
        <v>54</v>
      </c>
      <c r="Q259" s="25">
        <f>VLOOKUP($P259,Sheet1!$A$2:$B$95,2,FALSE)</f>
        <v>0</v>
      </c>
      <c r="R259" s="26" t="s">
        <v>152</v>
      </c>
      <c r="S259" s="27">
        <f>VLOOKUP($R259,Sheet1!$A$2:$B$95,2,FALSE)</f>
        <v>233200</v>
      </c>
      <c r="T259" s="26" t="s">
        <v>55</v>
      </c>
      <c r="U259" s="27">
        <f>VLOOKUP($T259,Sheet1!$A$2:$B$95,2,FALSE)</f>
        <v>105600</v>
      </c>
      <c r="V259" s="26" t="s">
        <v>43</v>
      </c>
      <c r="W259" s="27">
        <f>VLOOKUP($V259,Sheet1!$A$2:$B$95,2,FALSE)</f>
        <v>78100</v>
      </c>
      <c r="X259" s="28" t="s">
        <v>44</v>
      </c>
      <c r="Y259" s="29">
        <f>VLOOKUP($X259,Sheet1!$A$2:$B$95,2,FALSE)</f>
        <v>52938</v>
      </c>
      <c r="Z259" s="30" t="s">
        <v>108</v>
      </c>
      <c r="AA259" s="29">
        <f>VLOOKUP($Z259,Sheet1!$A$2:$B$95,2,FALSE)</f>
        <v>484000</v>
      </c>
      <c r="AB259" s="30" t="s">
        <v>76</v>
      </c>
      <c r="AC259" s="29">
        <f>VLOOKUP($AB259,Sheet1!$A$2:$B$95,2,FALSE)</f>
        <v>0</v>
      </c>
      <c r="AD259" s="31" t="s">
        <v>48</v>
      </c>
      <c r="AE259" s="32">
        <f>VLOOKUP($AD259,Sheet1!$A$2:$B$95,2,FALSE)</f>
        <v>148500</v>
      </c>
      <c r="AF259" s="33" t="s">
        <v>133</v>
      </c>
      <c r="AG259" s="32">
        <f>VLOOKUP($AF259,Sheet1!$A$2:$B$95,2,FALSE)</f>
        <v>0</v>
      </c>
      <c r="AH259" s="34" t="s">
        <v>58</v>
      </c>
      <c r="AI259" s="35">
        <f>VLOOKUP($AH259,Sheet1!$A$2:$B$95,2,FALSE)</f>
        <v>0</v>
      </c>
      <c r="AJ259" s="172" t="s">
        <v>50</v>
      </c>
      <c r="AK259" s="35">
        <f>VLOOKUP($AJ259,Sheet1!$A$2:$B$95,2,FALSE)</f>
        <v>50000</v>
      </c>
    </row>
    <row r="260" spans="1:37">
      <c r="A260" s="157">
        <v>269</v>
      </c>
      <c r="B260" s="181">
        <v>259</v>
      </c>
      <c r="C260" s="177" t="s">
        <v>507</v>
      </c>
      <c r="D260" s="18" t="s">
        <v>506</v>
      </c>
      <c r="E260" s="44" t="s">
        <v>508</v>
      </c>
      <c r="F260" s="19" t="s">
        <v>164</v>
      </c>
      <c r="G260" s="19" t="s">
        <v>165</v>
      </c>
      <c r="H260" s="141"/>
      <c r="I260" s="20">
        <f t="shared" si="4"/>
        <v>1463500</v>
      </c>
      <c r="J260" s="21" t="s">
        <v>75</v>
      </c>
      <c r="K260" s="22">
        <f>VLOOKUP($J260,Sheet1!$A$2:$B$95,2,FALSE)</f>
        <v>233200</v>
      </c>
      <c r="L260" s="23" t="s">
        <v>38</v>
      </c>
      <c r="M260" s="22">
        <f>VLOOKUP($L260,Sheet1!$A$2:$B$95,2,FALSE)</f>
        <v>354750</v>
      </c>
      <c r="N260" s="24" t="s">
        <v>132</v>
      </c>
      <c r="O260" s="25">
        <f>VLOOKUP($N260,Sheet1!$A$2:$B$95,2,FALSE)</f>
        <v>78100</v>
      </c>
      <c r="P260" s="24" t="s">
        <v>128</v>
      </c>
      <c r="Q260" s="25">
        <f>VLOOKUP($P260,Sheet1!$A$2:$B$95,2,FALSE)</f>
        <v>46200</v>
      </c>
      <c r="R260" s="26" t="s">
        <v>152</v>
      </c>
      <c r="S260" s="27">
        <f>VLOOKUP($R260,Sheet1!$A$2:$B$95,2,FALSE)</f>
        <v>233200</v>
      </c>
      <c r="T260" s="26" t="s">
        <v>55</v>
      </c>
      <c r="U260" s="27">
        <f>VLOOKUP($T260,Sheet1!$A$2:$B$95,2,FALSE)</f>
        <v>105600</v>
      </c>
      <c r="V260" s="26" t="s">
        <v>155</v>
      </c>
      <c r="W260" s="27">
        <f>VLOOKUP($V260,Sheet1!$A$2:$B$95,2,FALSE)</f>
        <v>62150</v>
      </c>
      <c r="X260" s="28" t="s">
        <v>85</v>
      </c>
      <c r="Y260" s="29">
        <f>VLOOKUP($X260,Sheet1!$A$2:$B$95,2,FALSE)</f>
        <v>105600</v>
      </c>
      <c r="Z260" s="30" t="s">
        <v>72</v>
      </c>
      <c r="AA260" s="29">
        <f>VLOOKUP($Z260,Sheet1!$A$2:$B$95,2,FALSE)</f>
        <v>46200</v>
      </c>
      <c r="AB260" s="30" t="s">
        <v>76</v>
      </c>
      <c r="AC260" s="29">
        <f>VLOOKUP($AB260,Sheet1!$A$2:$B$95,2,FALSE)</f>
        <v>0</v>
      </c>
      <c r="AD260" s="31" t="s">
        <v>47</v>
      </c>
      <c r="AE260" s="32">
        <f>VLOOKUP($AD260,Sheet1!$A$2:$B$95,2,FALSE)</f>
        <v>0</v>
      </c>
      <c r="AF260" s="33" t="s">
        <v>48</v>
      </c>
      <c r="AG260" s="32">
        <f>VLOOKUP($AF260,Sheet1!$A$2:$B$95,2,FALSE)</f>
        <v>148500</v>
      </c>
      <c r="AH260" s="34" t="s">
        <v>58</v>
      </c>
      <c r="AI260" s="35">
        <f>VLOOKUP($AH260,Sheet1!$A$2:$B$95,2,FALSE)</f>
        <v>0</v>
      </c>
      <c r="AJ260" s="172" t="s">
        <v>50</v>
      </c>
      <c r="AK260" s="35">
        <f>VLOOKUP($AJ260,Sheet1!$A$2:$B$95,2,FALSE)</f>
        <v>50000</v>
      </c>
    </row>
    <row r="261" spans="1:37">
      <c r="A261" s="157">
        <v>393</v>
      </c>
      <c r="B261" s="181">
        <v>260</v>
      </c>
      <c r="C261" s="177" t="s">
        <v>1105</v>
      </c>
      <c r="D261" s="18" t="s">
        <v>1104</v>
      </c>
      <c r="E261" s="44" t="s">
        <v>1095</v>
      </c>
      <c r="F261" s="19" t="s">
        <v>1095</v>
      </c>
      <c r="G261" s="19" t="s">
        <v>1022</v>
      </c>
      <c r="H261" s="141"/>
      <c r="I261" s="20">
        <f t="shared" si="4"/>
        <v>1463500</v>
      </c>
      <c r="J261" s="21" t="s">
        <v>53</v>
      </c>
      <c r="K261" s="22">
        <f>VLOOKUP($J261,Sheet1!$A$2:$B$95,2,FALSE)</f>
        <v>233200</v>
      </c>
      <c r="L261" s="23" t="s">
        <v>92</v>
      </c>
      <c r="M261" s="22">
        <f>VLOOKUP($L261,Sheet1!$A$2:$B$95,2,FALSE)</f>
        <v>0</v>
      </c>
      <c r="N261" s="24" t="s">
        <v>101</v>
      </c>
      <c r="O261" s="25">
        <f>VLOOKUP($N261,Sheet1!$A$2:$B$95,2,FALSE)</f>
        <v>396000</v>
      </c>
      <c r="P261" s="46" t="s">
        <v>122</v>
      </c>
      <c r="Q261" s="25">
        <f>VLOOKUP($P261,Sheet1!$A$2:$B$95,2,FALSE)</f>
        <v>484000</v>
      </c>
      <c r="R261" s="26" t="s">
        <v>180</v>
      </c>
      <c r="S261" s="27">
        <f>VLOOKUP($R261,Sheet1!$A$2:$B$95,2,FALSE)</f>
        <v>0</v>
      </c>
      <c r="T261" s="26" t="s">
        <v>156</v>
      </c>
      <c r="U261" s="27">
        <f>VLOOKUP($T261,Sheet1!$A$2:$B$95,2,FALSE)</f>
        <v>0</v>
      </c>
      <c r="V261" s="42" t="s">
        <v>43</v>
      </c>
      <c r="W261" s="27">
        <f>VLOOKUP($V261,Sheet1!$A$2:$B$95,2,FALSE)</f>
        <v>78100</v>
      </c>
      <c r="X261" s="28" t="s">
        <v>113</v>
      </c>
      <c r="Y261" s="29">
        <f>VLOOKUP($X261,Sheet1!$A$2:$B$95,2,FALSE)</f>
        <v>33000</v>
      </c>
      <c r="Z261" s="28" t="s">
        <v>76</v>
      </c>
      <c r="AA261" s="29">
        <f>VLOOKUP($Z261,Sheet1!$A$2:$B$95,2,FALSE)</f>
        <v>0</v>
      </c>
      <c r="AB261" s="28" t="s">
        <v>127</v>
      </c>
      <c r="AC261" s="29">
        <f>VLOOKUP($AB261,Sheet1!$A$2:$B$95,2,FALSE)</f>
        <v>40700</v>
      </c>
      <c r="AD261" s="31" t="s">
        <v>48</v>
      </c>
      <c r="AE261" s="32">
        <f>VLOOKUP($AD261,Sheet1!$A$2:$B$95,2,FALSE)</f>
        <v>148500</v>
      </c>
      <c r="AF261" s="39" t="s">
        <v>133</v>
      </c>
      <c r="AG261" s="32">
        <f>VLOOKUP($AF261,Sheet1!$A$2:$B$95,2,FALSE)</f>
        <v>0</v>
      </c>
      <c r="AH261" s="38" t="s">
        <v>58</v>
      </c>
      <c r="AI261" s="35">
        <f>VLOOKUP($AH261,Sheet1!$A$2:$B$95,2,FALSE)</f>
        <v>0</v>
      </c>
      <c r="AJ261" s="172" t="s">
        <v>50</v>
      </c>
      <c r="AK261" s="35">
        <f>VLOOKUP($AJ261,Sheet1!$A$2:$B$95,2,FALSE)</f>
        <v>50000</v>
      </c>
    </row>
    <row r="262" spans="1:37">
      <c r="A262" s="157">
        <v>343</v>
      </c>
      <c r="B262" s="181">
        <v>261</v>
      </c>
      <c r="C262" s="177" t="s">
        <v>290</v>
      </c>
      <c r="D262" s="18" t="s">
        <v>289</v>
      </c>
      <c r="E262" s="44" t="s">
        <v>295</v>
      </c>
      <c r="F262" s="126" t="s">
        <v>36</v>
      </c>
      <c r="G262" s="19" t="s">
        <v>165</v>
      </c>
      <c r="H262" s="141">
        <v>400</v>
      </c>
      <c r="I262" s="20">
        <f t="shared" si="4"/>
        <v>1457588</v>
      </c>
      <c r="J262" s="21" t="s">
        <v>75</v>
      </c>
      <c r="K262" s="22">
        <f>VLOOKUP($J262,Sheet1!$A$2:$B$95,2,FALSE)</f>
        <v>233200</v>
      </c>
      <c r="L262" s="23" t="s">
        <v>38</v>
      </c>
      <c r="M262" s="22">
        <f>VLOOKUP($L262,Sheet1!$A$2:$B$95,2,FALSE)</f>
        <v>354750</v>
      </c>
      <c r="N262" s="24" t="s">
        <v>101</v>
      </c>
      <c r="O262" s="25">
        <f>VLOOKUP($N262,Sheet1!$A$2:$B$95,2,FALSE)</f>
        <v>396000</v>
      </c>
      <c r="P262" s="24" t="s">
        <v>132</v>
      </c>
      <c r="Q262" s="25">
        <f>VLOOKUP($P262,Sheet1!$A$2:$B$95,2,FALSE)</f>
        <v>78100</v>
      </c>
      <c r="R262" s="26" t="s">
        <v>41</v>
      </c>
      <c r="S262" s="27">
        <f>VLOOKUP($R262,Sheet1!$A$2:$B$95,2,FALSE)</f>
        <v>68200</v>
      </c>
      <c r="T262" s="26" t="s">
        <v>55</v>
      </c>
      <c r="U262" s="27">
        <f>VLOOKUP($T262,Sheet1!$A$2:$B$95,2,FALSE)</f>
        <v>105600</v>
      </c>
      <c r="V262" s="26" t="s">
        <v>43</v>
      </c>
      <c r="W262" s="27">
        <f>VLOOKUP($V262,Sheet1!$A$2:$B$95,2,FALSE)</f>
        <v>78100</v>
      </c>
      <c r="X262" s="28" t="s">
        <v>44</v>
      </c>
      <c r="Y262" s="29">
        <f>VLOOKUP($X262,Sheet1!$A$2:$B$95,2,FALSE)</f>
        <v>52938</v>
      </c>
      <c r="Z262" s="30" t="s">
        <v>127</v>
      </c>
      <c r="AA262" s="29">
        <f>VLOOKUP($Z262,Sheet1!$A$2:$B$95,2,FALSE)</f>
        <v>40700</v>
      </c>
      <c r="AB262" s="30" t="s">
        <v>76</v>
      </c>
      <c r="AC262" s="29">
        <f>VLOOKUP($AB262,Sheet1!$A$2:$B$95,2,FALSE)</f>
        <v>0</v>
      </c>
      <c r="AD262" s="31" t="s">
        <v>47</v>
      </c>
      <c r="AE262" s="32">
        <f>VLOOKUP($AD262,Sheet1!$A$2:$B$95,2,FALSE)</f>
        <v>0</v>
      </c>
      <c r="AF262" s="33" t="s">
        <v>133</v>
      </c>
      <c r="AG262" s="32">
        <f>VLOOKUP($AF262,Sheet1!$A$2:$B$95,2,FALSE)</f>
        <v>0</v>
      </c>
      <c r="AH262" s="34" t="s">
        <v>58</v>
      </c>
      <c r="AI262" s="35">
        <f>VLOOKUP($AH262,Sheet1!$A$2:$B$95,2,FALSE)</f>
        <v>0</v>
      </c>
      <c r="AJ262" s="172" t="s">
        <v>50</v>
      </c>
      <c r="AK262" s="35">
        <f>VLOOKUP($AJ262,Sheet1!$A$2:$B$95,2,FALSE)</f>
        <v>50000</v>
      </c>
    </row>
    <row r="263" spans="1:37">
      <c r="A263" s="157">
        <v>312</v>
      </c>
      <c r="B263" s="181">
        <v>262</v>
      </c>
      <c r="C263" s="177" t="s">
        <v>656</v>
      </c>
      <c r="D263" s="18" t="s">
        <v>480</v>
      </c>
      <c r="E263" s="44" t="s">
        <v>481</v>
      </c>
      <c r="F263" s="19" t="s">
        <v>164</v>
      </c>
      <c r="G263" s="19" t="s">
        <v>165</v>
      </c>
      <c r="H263" s="141"/>
      <c r="I263" s="20">
        <f t="shared" si="4"/>
        <v>1444888</v>
      </c>
      <c r="J263" s="21" t="s">
        <v>53</v>
      </c>
      <c r="K263" s="22">
        <f>VLOOKUP($J263,Sheet1!$A$2:$B$95,2,FALSE)</f>
        <v>233200</v>
      </c>
      <c r="L263" s="23" t="s">
        <v>38</v>
      </c>
      <c r="M263" s="22">
        <f>VLOOKUP($L263,Sheet1!$A$2:$B$95,2,FALSE)</f>
        <v>354750</v>
      </c>
      <c r="N263" s="24" t="s">
        <v>101</v>
      </c>
      <c r="O263" s="25">
        <f>VLOOKUP($N263,Sheet1!$A$2:$B$95,2,FALSE)</f>
        <v>396000</v>
      </c>
      <c r="P263" s="24" t="s">
        <v>107</v>
      </c>
      <c r="Q263" s="25">
        <f>VLOOKUP($P263,Sheet1!$A$2:$B$95,2,FALSE)</f>
        <v>0</v>
      </c>
      <c r="R263" s="26" t="s">
        <v>150</v>
      </c>
      <c r="S263" s="27">
        <f>VLOOKUP($R263,Sheet1!$A$2:$B$95,2,FALSE)</f>
        <v>52938</v>
      </c>
      <c r="T263" s="26" t="s">
        <v>56</v>
      </c>
      <c r="U263" s="27">
        <f>VLOOKUP($T263,Sheet1!$A$2:$B$95,2,FALSE)</f>
        <v>40700</v>
      </c>
      <c r="V263" s="26" t="s">
        <v>43</v>
      </c>
      <c r="W263" s="27">
        <f>VLOOKUP($V263,Sheet1!$A$2:$B$95,2,FALSE)</f>
        <v>78100</v>
      </c>
      <c r="X263" s="28" t="s">
        <v>76</v>
      </c>
      <c r="Y263" s="29">
        <f>VLOOKUP($X263,Sheet1!$A$2:$B$95,2,FALSE)</f>
        <v>0</v>
      </c>
      <c r="Z263" s="30" t="s">
        <v>57</v>
      </c>
      <c r="AA263" s="29">
        <f>VLOOKUP($Z263,Sheet1!$A$2:$B$95,2,FALSE)</f>
        <v>0</v>
      </c>
      <c r="AB263" s="30" t="s">
        <v>127</v>
      </c>
      <c r="AC263" s="29">
        <f>VLOOKUP($AB263,Sheet1!$A$2:$B$95,2,FALSE)</f>
        <v>40700</v>
      </c>
      <c r="AD263" s="31" t="s">
        <v>47</v>
      </c>
      <c r="AE263" s="32">
        <f>VLOOKUP($AD263,Sheet1!$A$2:$B$95,2,FALSE)</f>
        <v>0</v>
      </c>
      <c r="AF263" s="33" t="s">
        <v>48</v>
      </c>
      <c r="AG263" s="32">
        <f>VLOOKUP($AF263,Sheet1!$A$2:$B$95,2,FALSE)</f>
        <v>148500</v>
      </c>
      <c r="AH263" s="34" t="s">
        <v>153</v>
      </c>
      <c r="AI263" s="35">
        <f>VLOOKUP($AH263,Sheet1!$A$2:$B$95,2,FALSE)</f>
        <v>100000</v>
      </c>
      <c r="AJ263" s="172" t="s">
        <v>58</v>
      </c>
      <c r="AK263" s="35">
        <f>VLOOKUP($AJ263,Sheet1!$A$2:$B$95,2,FALSE)</f>
        <v>0</v>
      </c>
    </row>
    <row r="264" spans="1:37">
      <c r="A264" s="157">
        <v>369</v>
      </c>
      <c r="B264" s="181">
        <v>263</v>
      </c>
      <c r="C264" s="177" t="s">
        <v>938</v>
      </c>
      <c r="D264" s="18" t="s">
        <v>865</v>
      </c>
      <c r="E264" s="44" t="s">
        <v>868</v>
      </c>
      <c r="F264" s="19" t="s">
        <v>164</v>
      </c>
      <c r="G264" s="19" t="s">
        <v>165</v>
      </c>
      <c r="H264" s="141"/>
      <c r="I264" s="20">
        <f t="shared" si="4"/>
        <v>1441226</v>
      </c>
      <c r="J264" s="21" t="s">
        <v>38</v>
      </c>
      <c r="K264" s="22">
        <f>VLOOKUP($J264,Sheet1!$A$2:$B$95,2,FALSE)</f>
        <v>354750</v>
      </c>
      <c r="L264" s="23" t="s">
        <v>68</v>
      </c>
      <c r="M264" s="22">
        <f>VLOOKUP($L264,Sheet1!$A$2:$B$95,2,FALSE)</f>
        <v>233200</v>
      </c>
      <c r="N264" s="46" t="s">
        <v>40</v>
      </c>
      <c r="O264" s="25">
        <f>VLOOKUP($N264,Sheet1!$A$2:$B$95,2,FALSE)</f>
        <v>52938</v>
      </c>
      <c r="P264" s="24" t="s">
        <v>132</v>
      </c>
      <c r="Q264" s="25">
        <f>VLOOKUP($P264,Sheet1!$A$2:$B$95,2,FALSE)</f>
        <v>78100</v>
      </c>
      <c r="R264" s="42" t="s">
        <v>55</v>
      </c>
      <c r="S264" s="27">
        <f>VLOOKUP($R264,Sheet1!$A$2:$B$95,2,FALSE)</f>
        <v>105600</v>
      </c>
      <c r="T264" s="26" t="s">
        <v>159</v>
      </c>
      <c r="U264" s="27">
        <f>VLOOKUP($T264,Sheet1!$A$2:$B$95,2,FALSE)</f>
        <v>181500</v>
      </c>
      <c r="V264" s="42" t="s">
        <v>43</v>
      </c>
      <c r="W264" s="27">
        <f>VLOOKUP($V264,Sheet1!$A$2:$B$95,2,FALSE)</f>
        <v>78100</v>
      </c>
      <c r="X264" s="30" t="s">
        <v>44</v>
      </c>
      <c r="Y264" s="29">
        <f>VLOOKUP($X264,Sheet1!$A$2:$B$95,2,FALSE)</f>
        <v>52938</v>
      </c>
      <c r="Z264" s="30" t="s">
        <v>99</v>
      </c>
      <c r="AA264" s="29">
        <f>VLOOKUP($Z264,Sheet1!$A$2:$B$95,2,FALSE)</f>
        <v>105600</v>
      </c>
      <c r="AB264" s="28" t="s">
        <v>57</v>
      </c>
      <c r="AC264" s="29">
        <f>VLOOKUP($AB264,Sheet1!$A$2:$B$95,2,FALSE)</f>
        <v>0</v>
      </c>
      <c r="AD264" s="31" t="s">
        <v>48</v>
      </c>
      <c r="AE264" s="32">
        <f>VLOOKUP($AD264,Sheet1!$A$2:$B$95,2,FALSE)</f>
        <v>148500</v>
      </c>
      <c r="AF264" s="39" t="s">
        <v>133</v>
      </c>
      <c r="AG264" s="32">
        <f>VLOOKUP($AF264,Sheet1!$A$2:$B$95,2,FALSE)</f>
        <v>0</v>
      </c>
      <c r="AH264" s="38" t="s">
        <v>49</v>
      </c>
      <c r="AI264" s="35">
        <f>VLOOKUP($AH264,Sheet1!$A$2:$B$95,2,FALSE)</f>
        <v>0</v>
      </c>
      <c r="AJ264" s="172" t="s">
        <v>50</v>
      </c>
      <c r="AK264" s="35">
        <f>VLOOKUP($AJ264,Sheet1!$A$2:$B$95,2,FALSE)</f>
        <v>50000</v>
      </c>
    </row>
    <row r="265" spans="1:37">
      <c r="A265" s="157">
        <v>379</v>
      </c>
      <c r="B265" s="181">
        <v>264</v>
      </c>
      <c r="C265" s="177" t="s">
        <v>446</v>
      </c>
      <c r="D265" s="18" t="s">
        <v>299</v>
      </c>
      <c r="E265" s="44" t="s">
        <v>301</v>
      </c>
      <c r="F265" s="126" t="s">
        <v>36</v>
      </c>
      <c r="G265" s="19" t="s">
        <v>165</v>
      </c>
      <c r="H265" s="141"/>
      <c r="I265" s="20">
        <f t="shared" si="4"/>
        <v>1439626</v>
      </c>
      <c r="J265" s="21" t="s">
        <v>38</v>
      </c>
      <c r="K265" s="22">
        <f>VLOOKUP($J265,Sheet1!$A$2:$B$95,2,FALSE)</f>
        <v>354750</v>
      </c>
      <c r="L265" s="23" t="s">
        <v>53</v>
      </c>
      <c r="M265" s="22">
        <f>VLOOKUP($L265,Sheet1!$A$2:$B$95,2,FALSE)</f>
        <v>233200</v>
      </c>
      <c r="N265" s="24" t="s">
        <v>40</v>
      </c>
      <c r="O265" s="25">
        <f>VLOOKUP($N265,Sheet1!$A$2:$B$95,2,FALSE)</f>
        <v>52938</v>
      </c>
      <c r="P265" s="24" t="s">
        <v>122</v>
      </c>
      <c r="Q265" s="25">
        <f>VLOOKUP($P265,Sheet1!$A$2:$B$95,2,FALSE)</f>
        <v>484000</v>
      </c>
      <c r="R265" s="26" t="s">
        <v>158</v>
      </c>
      <c r="S265" s="27">
        <f>VLOOKUP($R265,Sheet1!$A$2:$B$95,2,FALSE)</f>
        <v>78100</v>
      </c>
      <c r="T265" s="26" t="s">
        <v>55</v>
      </c>
      <c r="U265" s="27">
        <f>VLOOKUP($T265,Sheet1!$A$2:$B$95,2,FALSE)</f>
        <v>105600</v>
      </c>
      <c r="V265" s="26" t="s">
        <v>43</v>
      </c>
      <c r="W265" s="27">
        <f>VLOOKUP($V265,Sheet1!$A$2:$B$95,2,FALSE)</f>
        <v>78100</v>
      </c>
      <c r="X265" s="28" t="s">
        <v>44</v>
      </c>
      <c r="Y265" s="29">
        <f>VLOOKUP($X265,Sheet1!$A$2:$B$95,2,FALSE)</f>
        <v>52938</v>
      </c>
      <c r="Z265" s="30" t="s">
        <v>76</v>
      </c>
      <c r="AA265" s="29">
        <f>VLOOKUP($Z265,Sheet1!$A$2:$B$95,2,FALSE)</f>
        <v>0</v>
      </c>
      <c r="AB265" s="30" t="s">
        <v>57</v>
      </c>
      <c r="AC265" s="29">
        <f>VLOOKUP($AB265,Sheet1!$A$2:$B$95,2,FALSE)</f>
        <v>0</v>
      </c>
      <c r="AD265" s="31" t="s">
        <v>47</v>
      </c>
      <c r="AE265" s="32">
        <f>VLOOKUP($AD265,Sheet1!$A$2:$B$95,2,FALSE)</f>
        <v>0</v>
      </c>
      <c r="AF265" s="33" t="s">
        <v>133</v>
      </c>
      <c r="AG265" s="32">
        <f>VLOOKUP($AF265,Sheet1!$A$2:$B$95,2,FALSE)</f>
        <v>0</v>
      </c>
      <c r="AH265" s="34" t="s">
        <v>49</v>
      </c>
      <c r="AI265" s="35">
        <f>VLOOKUP($AH265,Sheet1!$A$2:$B$95,2,FALSE)</f>
        <v>0</v>
      </c>
      <c r="AJ265" s="172" t="s">
        <v>58</v>
      </c>
      <c r="AK265" s="35">
        <f>VLOOKUP($AJ265,Sheet1!$A$2:$B$95,2,FALSE)</f>
        <v>0</v>
      </c>
    </row>
    <row r="266" spans="1:37">
      <c r="A266" s="157">
        <v>367</v>
      </c>
      <c r="B266" s="181">
        <v>265</v>
      </c>
      <c r="C266" s="177" t="s">
        <v>848</v>
      </c>
      <c r="D266" s="18" t="s">
        <v>843</v>
      </c>
      <c r="E266" s="44" t="s">
        <v>845</v>
      </c>
      <c r="F266" s="19" t="s">
        <v>164</v>
      </c>
      <c r="G266" s="19" t="s">
        <v>165</v>
      </c>
      <c r="H266" s="141"/>
      <c r="I266" s="20">
        <f t="shared" si="4"/>
        <v>1436688</v>
      </c>
      <c r="J266" s="21" t="s">
        <v>53</v>
      </c>
      <c r="K266" s="22">
        <f>VLOOKUP($J266,Sheet1!$A$2:$B$95,2,FALSE)</f>
        <v>233200</v>
      </c>
      <c r="L266" s="23" t="s">
        <v>38</v>
      </c>
      <c r="M266" s="22">
        <f>VLOOKUP($L266,Sheet1!$A$2:$B$95,2,FALSE)</f>
        <v>354750</v>
      </c>
      <c r="N266" s="24" t="s">
        <v>39</v>
      </c>
      <c r="O266" s="25">
        <f>VLOOKUP($N266,Sheet1!$A$2:$B$95,2,FALSE)</f>
        <v>78100</v>
      </c>
      <c r="P266" s="24" t="s">
        <v>132</v>
      </c>
      <c r="Q266" s="25">
        <f>VLOOKUP($P266,Sheet1!$A$2:$B$95,2,FALSE)</f>
        <v>78100</v>
      </c>
      <c r="R266" s="26" t="s">
        <v>150</v>
      </c>
      <c r="S266" s="27">
        <f>VLOOKUP($R266,Sheet1!$A$2:$B$95,2,FALSE)</f>
        <v>52938</v>
      </c>
      <c r="T266" s="26" t="s">
        <v>55</v>
      </c>
      <c r="U266" s="27">
        <f>VLOOKUP($T266,Sheet1!$A$2:$B$95,2,FALSE)</f>
        <v>105600</v>
      </c>
      <c r="V266" s="26" t="s">
        <v>180</v>
      </c>
      <c r="W266" s="27">
        <f>VLOOKUP($V266,Sheet1!$A$2:$B$95,2,FALSE)</f>
        <v>0</v>
      </c>
      <c r="X266" s="28" t="s">
        <v>108</v>
      </c>
      <c r="Y266" s="29">
        <f>VLOOKUP($X266,Sheet1!$A$2:$B$95,2,FALSE)</f>
        <v>484000</v>
      </c>
      <c r="Z266" s="30" t="s">
        <v>76</v>
      </c>
      <c r="AA266" s="29">
        <f>VLOOKUP($Z266,Sheet1!$A$2:$B$95,2,FALSE)</f>
        <v>0</v>
      </c>
      <c r="AB266" s="30" t="s">
        <v>69</v>
      </c>
      <c r="AC266" s="29">
        <f>VLOOKUP($AB266,Sheet1!$A$2:$B$95,2,FALSE)</f>
        <v>0</v>
      </c>
      <c r="AD266" s="31" t="s">
        <v>47</v>
      </c>
      <c r="AE266" s="32">
        <f>VLOOKUP($AD266,Sheet1!$A$2:$B$95,2,FALSE)</f>
        <v>0</v>
      </c>
      <c r="AF266" s="33" t="s">
        <v>133</v>
      </c>
      <c r="AG266" s="32">
        <f>VLOOKUP($AF266,Sheet1!$A$2:$B$95,2,FALSE)</f>
        <v>0</v>
      </c>
      <c r="AH266" s="34" t="s">
        <v>49</v>
      </c>
      <c r="AI266" s="35">
        <f>VLOOKUP($AH266,Sheet1!$A$2:$B$95,2,FALSE)</f>
        <v>0</v>
      </c>
      <c r="AJ266" s="172" t="s">
        <v>50</v>
      </c>
      <c r="AK266" s="35">
        <f>VLOOKUP($AJ266,Sheet1!$A$2:$B$95,2,FALSE)</f>
        <v>50000</v>
      </c>
    </row>
    <row r="267" spans="1:37">
      <c r="A267" s="157">
        <v>22</v>
      </c>
      <c r="B267" s="181">
        <v>266</v>
      </c>
      <c r="C267" s="177" t="s">
        <v>654</v>
      </c>
      <c r="D267" s="18" t="s">
        <v>652</v>
      </c>
      <c r="E267" s="44" t="s">
        <v>653</v>
      </c>
      <c r="F267" s="19" t="s">
        <v>164</v>
      </c>
      <c r="G267" s="19" t="s">
        <v>165</v>
      </c>
      <c r="H267" s="141"/>
      <c r="I267" s="20">
        <f t="shared" si="4"/>
        <v>1434900</v>
      </c>
      <c r="J267" s="21" t="s">
        <v>53</v>
      </c>
      <c r="K267" s="22">
        <f>VLOOKUP($J267,Sheet1!$A$2:$B$95,2,FALSE)</f>
        <v>233200</v>
      </c>
      <c r="L267" s="23" t="s">
        <v>75</v>
      </c>
      <c r="M267" s="22">
        <f>VLOOKUP($L267,Sheet1!$A$2:$B$95,2,FALSE)</f>
        <v>233200</v>
      </c>
      <c r="N267" s="24" t="s">
        <v>101</v>
      </c>
      <c r="O267" s="25">
        <f>VLOOKUP($N267,Sheet1!$A$2:$B$95,2,FALSE)</f>
        <v>396000</v>
      </c>
      <c r="P267" s="24" t="s">
        <v>132</v>
      </c>
      <c r="Q267" s="25">
        <f>VLOOKUP($P267,Sheet1!$A$2:$B$95,2,FALSE)</f>
        <v>78100</v>
      </c>
      <c r="R267" s="26" t="s">
        <v>152</v>
      </c>
      <c r="S267" s="27">
        <f>VLOOKUP($R267,Sheet1!$A$2:$B$95,2,FALSE)</f>
        <v>233200</v>
      </c>
      <c r="T267" s="26" t="s">
        <v>55</v>
      </c>
      <c r="U267" s="27">
        <f>VLOOKUP($T267,Sheet1!$A$2:$B$95,2,FALSE)</f>
        <v>105600</v>
      </c>
      <c r="V267" s="26" t="s">
        <v>161</v>
      </c>
      <c r="W267" s="27">
        <f>VLOOKUP($V267,Sheet1!$A$2:$B$95,2,FALSE)</f>
        <v>0</v>
      </c>
      <c r="X267" s="28" t="s">
        <v>119</v>
      </c>
      <c r="Y267" s="29">
        <f>VLOOKUP($X267,Sheet1!$A$2:$B$95,2,FALSE)</f>
        <v>0</v>
      </c>
      <c r="Z267" s="30" t="s">
        <v>85</v>
      </c>
      <c r="AA267" s="29">
        <f>VLOOKUP($Z267,Sheet1!$A$2:$B$95,2,FALSE)</f>
        <v>105600</v>
      </c>
      <c r="AB267" s="30" t="s">
        <v>69</v>
      </c>
      <c r="AC267" s="29">
        <f>VLOOKUP($AB267,Sheet1!$A$2:$B$95,2,FALSE)</f>
        <v>0</v>
      </c>
      <c r="AD267" s="31" t="s">
        <v>47</v>
      </c>
      <c r="AE267" s="32">
        <f>VLOOKUP($AD267,Sheet1!$A$2:$B$95,2,FALSE)</f>
        <v>0</v>
      </c>
      <c r="AF267" s="33" t="s">
        <v>133</v>
      </c>
      <c r="AG267" s="32">
        <f>VLOOKUP($AF267,Sheet1!$A$2:$B$95,2,FALSE)</f>
        <v>0</v>
      </c>
      <c r="AH267" s="34" t="s">
        <v>49</v>
      </c>
      <c r="AI267" s="35">
        <f>VLOOKUP($AH267,Sheet1!$A$2:$B$95,2,FALSE)</f>
        <v>0</v>
      </c>
      <c r="AJ267" s="172" t="s">
        <v>50</v>
      </c>
      <c r="AK267" s="35">
        <f>VLOOKUP($AJ267,Sheet1!$A$2:$B$95,2,FALSE)</f>
        <v>50000</v>
      </c>
    </row>
    <row r="268" spans="1:37">
      <c r="A268" s="157">
        <v>165</v>
      </c>
      <c r="B268" s="181">
        <v>267</v>
      </c>
      <c r="C268" s="177" t="s">
        <v>281</v>
      </c>
      <c r="D268" s="18" t="s">
        <v>280</v>
      </c>
      <c r="E268" s="44" t="s">
        <v>282</v>
      </c>
      <c r="F268" s="19" t="s">
        <v>164</v>
      </c>
      <c r="G268" s="19" t="s">
        <v>165</v>
      </c>
      <c r="H268" s="141"/>
      <c r="I268" s="20">
        <f t="shared" si="4"/>
        <v>1434350</v>
      </c>
      <c r="J268" s="21" t="s">
        <v>53</v>
      </c>
      <c r="K268" s="22">
        <f>VLOOKUP($J268,Sheet1!$A$2:$B$95,2,FALSE)</f>
        <v>233200</v>
      </c>
      <c r="L268" s="23" t="s">
        <v>38</v>
      </c>
      <c r="M268" s="22">
        <f>VLOOKUP($L268,Sheet1!$A$2:$B$95,2,FALSE)</f>
        <v>354750</v>
      </c>
      <c r="N268" s="24" t="s">
        <v>101</v>
      </c>
      <c r="O268" s="25">
        <f>VLOOKUP($N268,Sheet1!$A$2:$B$95,2,FALSE)</f>
        <v>396000</v>
      </c>
      <c r="P268" s="24" t="s">
        <v>54</v>
      </c>
      <c r="Q268" s="25">
        <f>VLOOKUP($P268,Sheet1!$A$2:$B$95,2,FALSE)</f>
        <v>0</v>
      </c>
      <c r="R268" s="26" t="s">
        <v>41</v>
      </c>
      <c r="S268" s="27">
        <f>VLOOKUP($R268,Sheet1!$A$2:$B$95,2,FALSE)</f>
        <v>68200</v>
      </c>
      <c r="T268" s="26" t="s">
        <v>55</v>
      </c>
      <c r="U268" s="27">
        <f>VLOOKUP($T268,Sheet1!$A$2:$B$95,2,FALSE)</f>
        <v>105600</v>
      </c>
      <c r="V268" s="26" t="s">
        <v>43</v>
      </c>
      <c r="W268" s="27">
        <f>VLOOKUP($V268,Sheet1!$A$2:$B$95,2,FALSE)</f>
        <v>78100</v>
      </c>
      <c r="X268" s="28" t="s">
        <v>71</v>
      </c>
      <c r="Y268" s="29">
        <f>VLOOKUP($X268,Sheet1!$A$2:$B$95,2,FALSE)</f>
        <v>0</v>
      </c>
      <c r="Z268" s="30" t="s">
        <v>57</v>
      </c>
      <c r="AA268" s="29">
        <f>VLOOKUP($Z268,Sheet1!$A$2:$B$95,2,FALSE)</f>
        <v>0</v>
      </c>
      <c r="AB268" s="30" t="s">
        <v>69</v>
      </c>
      <c r="AC268" s="29">
        <f>VLOOKUP($AB268,Sheet1!$A$2:$B$95,2,FALSE)</f>
        <v>0</v>
      </c>
      <c r="AD268" s="31" t="s">
        <v>47</v>
      </c>
      <c r="AE268" s="32">
        <f>VLOOKUP($AD268,Sheet1!$A$2:$B$95,2,FALSE)</f>
        <v>0</v>
      </c>
      <c r="AF268" s="33" t="s">
        <v>48</v>
      </c>
      <c r="AG268" s="32">
        <f>VLOOKUP($AF268,Sheet1!$A$2:$B$95,2,FALSE)</f>
        <v>148500</v>
      </c>
      <c r="AH268" s="34" t="s">
        <v>58</v>
      </c>
      <c r="AI268" s="35">
        <f>VLOOKUP($AH268,Sheet1!$A$2:$B$95,2,FALSE)</f>
        <v>0</v>
      </c>
      <c r="AJ268" s="172" t="s">
        <v>50</v>
      </c>
      <c r="AK268" s="35">
        <f>VLOOKUP($AJ268,Sheet1!$A$2:$B$95,2,FALSE)</f>
        <v>50000</v>
      </c>
    </row>
    <row r="269" spans="1:37">
      <c r="A269" s="157">
        <v>189</v>
      </c>
      <c r="B269" s="181">
        <v>268</v>
      </c>
      <c r="C269" s="177" t="s">
        <v>397</v>
      </c>
      <c r="D269" s="18"/>
      <c r="E269" s="44" t="s">
        <v>391</v>
      </c>
      <c r="F269" s="19" t="s">
        <v>164</v>
      </c>
      <c r="G269" s="19" t="s">
        <v>165</v>
      </c>
      <c r="H269" s="141"/>
      <c r="I269" s="20">
        <f t="shared" si="4"/>
        <v>1433838</v>
      </c>
      <c r="J269" s="21" t="s">
        <v>81</v>
      </c>
      <c r="K269" s="22">
        <f>VLOOKUP($J269,Sheet1!$A$2:$B$95,2,FALSE)</f>
        <v>105600</v>
      </c>
      <c r="L269" s="23" t="s">
        <v>64</v>
      </c>
      <c r="M269" s="22">
        <f>VLOOKUP($L269,Sheet1!$A$2:$B$95,2,FALSE)</f>
        <v>105600</v>
      </c>
      <c r="N269" s="24" t="s">
        <v>122</v>
      </c>
      <c r="O269" s="25">
        <f>VLOOKUP($N269,Sheet1!$A$2:$B$95,2,FALSE)</f>
        <v>484000</v>
      </c>
      <c r="P269" s="24" t="s">
        <v>132</v>
      </c>
      <c r="Q269" s="25">
        <f>VLOOKUP($P269,Sheet1!$A$2:$B$95,2,FALSE)</f>
        <v>78100</v>
      </c>
      <c r="R269" s="26" t="s">
        <v>152</v>
      </c>
      <c r="S269" s="27">
        <f>VLOOKUP($R269,Sheet1!$A$2:$B$95,2,FALSE)</f>
        <v>233200</v>
      </c>
      <c r="T269" s="26" t="s">
        <v>56</v>
      </c>
      <c r="U269" s="27">
        <f>VLOOKUP($T269,Sheet1!$A$2:$B$95,2,FALSE)</f>
        <v>40700</v>
      </c>
      <c r="V269" s="26" t="s">
        <v>43</v>
      </c>
      <c r="W269" s="27">
        <f>VLOOKUP($V269,Sheet1!$A$2:$B$95,2,FALSE)</f>
        <v>78100</v>
      </c>
      <c r="X269" s="28" t="s">
        <v>44</v>
      </c>
      <c r="Y269" s="29">
        <f>VLOOKUP($X269,Sheet1!$A$2:$B$95,2,FALSE)</f>
        <v>52938</v>
      </c>
      <c r="Z269" s="30" t="s">
        <v>85</v>
      </c>
      <c r="AA269" s="29">
        <f>VLOOKUP($Z269,Sheet1!$A$2:$B$95,2,FALSE)</f>
        <v>105600</v>
      </c>
      <c r="AB269" s="30" t="s">
        <v>119</v>
      </c>
      <c r="AC269" s="29">
        <f>VLOOKUP($AB269,Sheet1!$A$2:$B$95,2,FALSE)</f>
        <v>0</v>
      </c>
      <c r="AD269" s="31" t="s">
        <v>47</v>
      </c>
      <c r="AE269" s="32">
        <f>VLOOKUP($AD269,Sheet1!$A$2:$B$95,2,FALSE)</f>
        <v>0</v>
      </c>
      <c r="AF269" s="33" t="s">
        <v>143</v>
      </c>
      <c r="AG269" s="32">
        <f>VLOOKUP($AF269,Sheet1!$A$2:$B$95,2,FALSE)</f>
        <v>0</v>
      </c>
      <c r="AH269" s="34" t="s">
        <v>153</v>
      </c>
      <c r="AI269" s="35">
        <f>VLOOKUP($AH269,Sheet1!$A$2:$B$95,2,FALSE)</f>
        <v>100000</v>
      </c>
      <c r="AJ269" s="172" t="s">
        <v>50</v>
      </c>
      <c r="AK269" s="35">
        <f>VLOOKUP($AJ269,Sheet1!$A$2:$B$95,2,FALSE)</f>
        <v>50000</v>
      </c>
    </row>
    <row r="270" spans="1:37">
      <c r="A270" s="157">
        <v>110</v>
      </c>
      <c r="B270" s="181">
        <v>269</v>
      </c>
      <c r="C270" s="177" t="s">
        <v>807</v>
      </c>
      <c r="D270" s="18" t="s">
        <v>808</v>
      </c>
      <c r="E270" s="44" t="s">
        <v>559</v>
      </c>
      <c r="F270" s="19" t="s">
        <v>559</v>
      </c>
      <c r="G270" s="19" t="s">
        <v>559</v>
      </c>
      <c r="H270" s="141"/>
      <c r="I270" s="20">
        <f t="shared" si="4"/>
        <v>1433250</v>
      </c>
      <c r="J270" s="21" t="s">
        <v>38</v>
      </c>
      <c r="K270" s="22">
        <f>VLOOKUP($J270,Sheet1!$A$2:$B$95,2,FALSE)</f>
        <v>354750</v>
      </c>
      <c r="L270" s="23" t="s">
        <v>53</v>
      </c>
      <c r="M270" s="22">
        <f>VLOOKUP($L270,Sheet1!$A$2:$B$95,2,FALSE)</f>
        <v>233200</v>
      </c>
      <c r="N270" s="24" t="s">
        <v>132</v>
      </c>
      <c r="O270" s="25">
        <f>VLOOKUP($N270,Sheet1!$A$2:$B$95,2,FALSE)</f>
        <v>78100</v>
      </c>
      <c r="P270" s="24" t="s">
        <v>54</v>
      </c>
      <c r="Q270" s="25">
        <f>VLOOKUP($P270,Sheet1!$A$2:$B$95,2,FALSE)</f>
        <v>0</v>
      </c>
      <c r="R270" s="26" t="s">
        <v>152</v>
      </c>
      <c r="S270" s="27">
        <f>VLOOKUP($R270,Sheet1!$A$2:$B$95,2,FALSE)</f>
        <v>233200</v>
      </c>
      <c r="T270" s="26" t="s">
        <v>160</v>
      </c>
      <c r="U270" s="27">
        <f>VLOOKUP($T270,Sheet1!$A$2:$B$95,2,FALSE)</f>
        <v>0</v>
      </c>
      <c r="V270" s="26" t="s">
        <v>157</v>
      </c>
      <c r="W270" s="27">
        <f>VLOOKUP($V270,Sheet1!$A$2:$B$95,2,FALSE)</f>
        <v>0</v>
      </c>
      <c r="X270" s="28" t="s">
        <v>108</v>
      </c>
      <c r="Y270" s="29">
        <f>VLOOKUP($X270,Sheet1!$A$2:$B$95,2,FALSE)</f>
        <v>484000</v>
      </c>
      <c r="Z270" s="30" t="s">
        <v>76</v>
      </c>
      <c r="AA270" s="29">
        <f>VLOOKUP($Z270,Sheet1!$A$2:$B$95,2,FALSE)</f>
        <v>0</v>
      </c>
      <c r="AB270" s="30" t="s">
        <v>69</v>
      </c>
      <c r="AC270" s="29">
        <f>VLOOKUP($AB270,Sheet1!$A$2:$B$95,2,FALSE)</f>
        <v>0</v>
      </c>
      <c r="AD270" s="31" t="s">
        <v>133</v>
      </c>
      <c r="AE270" s="32">
        <f>VLOOKUP($AD270,Sheet1!$A$2:$B$95,2,FALSE)</f>
        <v>0</v>
      </c>
      <c r="AF270" s="33" t="s">
        <v>142</v>
      </c>
      <c r="AG270" s="32">
        <f>VLOOKUP($AF270,Sheet1!$A$2:$B$95,2,FALSE)</f>
        <v>0</v>
      </c>
      <c r="AH270" s="34" t="s">
        <v>151</v>
      </c>
      <c r="AI270" s="35">
        <f>VLOOKUP($AH270,Sheet1!$A$2:$B$95,2,FALSE)</f>
        <v>0</v>
      </c>
      <c r="AJ270" s="172" t="s">
        <v>50</v>
      </c>
      <c r="AK270" s="35">
        <f>VLOOKUP($AJ270,Sheet1!$A$2:$B$95,2,FALSE)</f>
        <v>50000</v>
      </c>
    </row>
    <row r="271" spans="1:37">
      <c r="A271" s="157">
        <v>118</v>
      </c>
      <c r="B271" s="181">
        <v>270</v>
      </c>
      <c r="C271" s="177" t="s">
        <v>328</v>
      </c>
      <c r="D271" s="18" t="s">
        <v>327</v>
      </c>
      <c r="E271" s="44" t="s">
        <v>329</v>
      </c>
      <c r="F271" s="19" t="s">
        <v>36</v>
      </c>
      <c r="G271" s="19" t="s">
        <v>165</v>
      </c>
      <c r="H271" s="141">
        <v>80</v>
      </c>
      <c r="I271" s="20">
        <f t="shared" si="4"/>
        <v>1429950</v>
      </c>
      <c r="J271" s="21" t="s">
        <v>38</v>
      </c>
      <c r="K271" s="22">
        <f>VLOOKUP($J271,Sheet1!$A$2:$B$95,2,FALSE)</f>
        <v>354750</v>
      </c>
      <c r="L271" s="23" t="s">
        <v>53</v>
      </c>
      <c r="M271" s="22">
        <f>VLOOKUP($L271,Sheet1!$A$2:$B$95,2,FALSE)</f>
        <v>233200</v>
      </c>
      <c r="N271" s="24" t="s">
        <v>134</v>
      </c>
      <c r="O271" s="25">
        <f>VLOOKUP($N271,Sheet1!$A$2:$B$95,2,FALSE)</f>
        <v>148500</v>
      </c>
      <c r="P271" s="24" t="s">
        <v>54</v>
      </c>
      <c r="Q271" s="25">
        <f>VLOOKUP($P271,Sheet1!$A$2:$B$95,2,FALSE)</f>
        <v>0</v>
      </c>
      <c r="R271" s="26" t="s">
        <v>148</v>
      </c>
      <c r="S271" s="27">
        <f>VLOOKUP($R271,Sheet1!$A$2:$B$95,2,FALSE)</f>
        <v>40700</v>
      </c>
      <c r="T271" s="26" t="s">
        <v>56</v>
      </c>
      <c r="U271" s="27">
        <f>VLOOKUP($T271,Sheet1!$A$2:$B$95,2,FALSE)</f>
        <v>40700</v>
      </c>
      <c r="V271" s="26" t="s">
        <v>43</v>
      </c>
      <c r="W271" s="27">
        <f>VLOOKUP($V271,Sheet1!$A$2:$B$95,2,FALSE)</f>
        <v>78100</v>
      </c>
      <c r="X271" s="28" t="s">
        <v>76</v>
      </c>
      <c r="Y271" s="29">
        <f>VLOOKUP($X271,Sheet1!$A$2:$B$95,2,FALSE)</f>
        <v>0</v>
      </c>
      <c r="Z271" s="30" t="s">
        <v>108</v>
      </c>
      <c r="AA271" s="29">
        <f>VLOOKUP($Z271,Sheet1!$A$2:$B$95,2,FALSE)</f>
        <v>484000</v>
      </c>
      <c r="AB271" s="30" t="s">
        <v>69</v>
      </c>
      <c r="AC271" s="29">
        <f>VLOOKUP($AB271,Sheet1!$A$2:$B$95,2,FALSE)</f>
        <v>0</v>
      </c>
      <c r="AD271" s="31" t="s">
        <v>47</v>
      </c>
      <c r="AE271" s="32">
        <f>VLOOKUP($AD271,Sheet1!$A$2:$B$95,2,FALSE)</f>
        <v>0</v>
      </c>
      <c r="AF271" s="33" t="s">
        <v>143</v>
      </c>
      <c r="AG271" s="32">
        <f>VLOOKUP($AF271,Sheet1!$A$2:$B$95,2,FALSE)</f>
        <v>0</v>
      </c>
      <c r="AH271" s="34" t="s">
        <v>58</v>
      </c>
      <c r="AI271" s="35">
        <f>VLOOKUP($AH271,Sheet1!$A$2:$B$95,2,FALSE)</f>
        <v>0</v>
      </c>
      <c r="AJ271" s="172" t="s">
        <v>50</v>
      </c>
      <c r="AK271" s="35">
        <f>VLOOKUP($AJ271,Sheet1!$A$2:$B$95,2,FALSE)</f>
        <v>50000</v>
      </c>
    </row>
    <row r="272" spans="1:37">
      <c r="A272" s="157">
        <v>193</v>
      </c>
      <c r="B272" s="181">
        <v>271</v>
      </c>
      <c r="C272" s="177" t="s">
        <v>1089</v>
      </c>
      <c r="D272" s="18" t="s">
        <v>1088</v>
      </c>
      <c r="E272" s="44" t="s">
        <v>1090</v>
      </c>
      <c r="F272" s="45" t="s">
        <v>164</v>
      </c>
      <c r="G272" s="45" t="s">
        <v>165</v>
      </c>
      <c r="H272" s="144"/>
      <c r="I272" s="20">
        <f t="shared" si="4"/>
        <v>1426288</v>
      </c>
      <c r="J272" s="21" t="s">
        <v>38</v>
      </c>
      <c r="K272" s="22">
        <f>VLOOKUP($J272,Sheet1!$A$2:$B$95,2,FALSE)</f>
        <v>354750</v>
      </c>
      <c r="L272" s="23" t="s">
        <v>53</v>
      </c>
      <c r="M272" s="22">
        <f>VLOOKUP($L272,Sheet1!$A$2:$B$95,2,FALSE)</f>
        <v>233200</v>
      </c>
      <c r="N272" s="24" t="s">
        <v>128</v>
      </c>
      <c r="O272" s="25">
        <f>VLOOKUP($N272,Sheet1!$A$2:$B$95,2,FALSE)</f>
        <v>46200</v>
      </c>
      <c r="P272" s="24" t="s">
        <v>54</v>
      </c>
      <c r="Q272" s="25">
        <f>VLOOKUP($P272,Sheet1!$A$2:$B$95,2,FALSE)</f>
        <v>0</v>
      </c>
      <c r="R272" s="48" t="s">
        <v>156</v>
      </c>
      <c r="S272" s="27">
        <f>VLOOKUP($R272,Sheet1!$A$2:$B$95,2,FALSE)</f>
        <v>0</v>
      </c>
      <c r="T272" s="26" t="s">
        <v>158</v>
      </c>
      <c r="U272" s="27">
        <f>VLOOKUP($T272,Sheet1!$A$2:$B$95,2,FALSE)</f>
        <v>78100</v>
      </c>
      <c r="V272" s="26" t="s">
        <v>42</v>
      </c>
      <c r="W272" s="27">
        <f>VLOOKUP($V272,Sheet1!$A$2:$B$95,2,FALSE)</f>
        <v>28600</v>
      </c>
      <c r="X272" s="37" t="s">
        <v>44</v>
      </c>
      <c r="Y272" s="29">
        <f>VLOOKUP($X272,Sheet1!$A$2:$B$95,2,FALSE)</f>
        <v>52938</v>
      </c>
      <c r="Z272" s="30" t="s">
        <v>108</v>
      </c>
      <c r="AA272" s="29">
        <f>VLOOKUP($Z272,Sheet1!$A$2:$B$95,2,FALSE)</f>
        <v>484000</v>
      </c>
      <c r="AB272" s="28" t="s">
        <v>69</v>
      </c>
      <c r="AC272" s="29">
        <f>VLOOKUP($AB272,Sheet1!$A$2:$B$95,2,FALSE)</f>
        <v>0</v>
      </c>
      <c r="AD272" s="31" t="s">
        <v>48</v>
      </c>
      <c r="AE272" s="32">
        <f>VLOOKUP($AD272,Sheet1!$A$2:$B$95,2,FALSE)</f>
        <v>148500</v>
      </c>
      <c r="AF272" s="39" t="s">
        <v>133</v>
      </c>
      <c r="AG272" s="32">
        <f>VLOOKUP($AF272,Sheet1!$A$2:$B$95,2,FALSE)</f>
        <v>0</v>
      </c>
      <c r="AH272" s="34" t="s">
        <v>151</v>
      </c>
      <c r="AI272" s="35">
        <f>VLOOKUP($AH272,Sheet1!$A$2:$B$95,2,FALSE)</f>
        <v>0</v>
      </c>
      <c r="AJ272" s="172" t="s">
        <v>58</v>
      </c>
      <c r="AK272" s="35">
        <f>VLOOKUP($AJ272,Sheet1!$A$2:$B$95,2,FALSE)</f>
        <v>0</v>
      </c>
    </row>
    <row r="273" spans="1:37">
      <c r="A273" s="157">
        <v>380</v>
      </c>
      <c r="B273" s="181">
        <v>272</v>
      </c>
      <c r="C273" s="177" t="s">
        <v>684</v>
      </c>
      <c r="D273" s="18" t="s">
        <v>683</v>
      </c>
      <c r="E273" s="44" t="s">
        <v>685</v>
      </c>
      <c r="F273" s="19" t="s">
        <v>164</v>
      </c>
      <c r="G273" s="19" t="s">
        <v>165</v>
      </c>
      <c r="H273" s="141"/>
      <c r="I273" s="20">
        <f t="shared" si="4"/>
        <v>1420500</v>
      </c>
      <c r="J273" s="21" t="s">
        <v>68</v>
      </c>
      <c r="K273" s="22">
        <f>VLOOKUP($J273,Sheet1!$A$2:$B$95,2,FALSE)</f>
        <v>233200</v>
      </c>
      <c r="L273" s="23" t="s">
        <v>53</v>
      </c>
      <c r="M273" s="22">
        <f>VLOOKUP($L273,Sheet1!$A$2:$B$95,2,FALSE)</f>
        <v>233200</v>
      </c>
      <c r="N273" s="24" t="s">
        <v>101</v>
      </c>
      <c r="O273" s="25">
        <f>VLOOKUP($N273,Sheet1!$A$2:$B$95,2,FALSE)</f>
        <v>396000</v>
      </c>
      <c r="P273" s="24" t="s">
        <v>132</v>
      </c>
      <c r="Q273" s="25">
        <f>VLOOKUP($P273,Sheet1!$A$2:$B$95,2,FALSE)</f>
        <v>78100</v>
      </c>
      <c r="R273" s="26" t="s">
        <v>41</v>
      </c>
      <c r="S273" s="27">
        <f>VLOOKUP($R273,Sheet1!$A$2:$B$95,2,FALSE)</f>
        <v>68200</v>
      </c>
      <c r="T273" s="26" t="s">
        <v>158</v>
      </c>
      <c r="U273" s="27">
        <f>VLOOKUP($T273,Sheet1!$A$2:$B$95,2,FALSE)</f>
        <v>78100</v>
      </c>
      <c r="V273" s="26" t="s">
        <v>43</v>
      </c>
      <c r="W273" s="27">
        <f>VLOOKUP($V273,Sheet1!$A$2:$B$95,2,FALSE)</f>
        <v>78100</v>
      </c>
      <c r="X273" s="28" t="s">
        <v>85</v>
      </c>
      <c r="Y273" s="29">
        <f>VLOOKUP($X273,Sheet1!$A$2:$B$95,2,FALSE)</f>
        <v>105600</v>
      </c>
      <c r="Z273" s="30" t="s">
        <v>76</v>
      </c>
      <c r="AA273" s="29">
        <f>VLOOKUP($Z273,Sheet1!$A$2:$B$95,2,FALSE)</f>
        <v>0</v>
      </c>
      <c r="AB273" s="30" t="s">
        <v>69</v>
      </c>
      <c r="AC273" s="29">
        <f>VLOOKUP($AB273,Sheet1!$A$2:$B$95,2,FALSE)</f>
        <v>0</v>
      </c>
      <c r="AD273" s="31" t="s">
        <v>47</v>
      </c>
      <c r="AE273" s="32">
        <f>VLOOKUP($AD273,Sheet1!$A$2:$B$95,2,FALSE)</f>
        <v>0</v>
      </c>
      <c r="AF273" s="33" t="s">
        <v>131</v>
      </c>
      <c r="AG273" s="32">
        <f>VLOOKUP($AF273,Sheet1!$A$2:$B$95,2,FALSE)</f>
        <v>0</v>
      </c>
      <c r="AH273" s="34" t="s">
        <v>153</v>
      </c>
      <c r="AI273" s="35">
        <f>VLOOKUP($AH273,Sheet1!$A$2:$B$95,2,FALSE)</f>
        <v>100000</v>
      </c>
      <c r="AJ273" s="172" t="s">
        <v>50</v>
      </c>
      <c r="AK273" s="35">
        <f>VLOOKUP($AJ273,Sheet1!$A$2:$B$95,2,FALSE)</f>
        <v>50000</v>
      </c>
    </row>
    <row r="274" spans="1:37">
      <c r="A274" s="157">
        <v>160</v>
      </c>
      <c r="B274" s="181">
        <v>273</v>
      </c>
      <c r="C274" s="177" t="s">
        <v>644</v>
      </c>
      <c r="D274" s="18" t="s">
        <v>643</v>
      </c>
      <c r="E274" s="44" t="s">
        <v>645</v>
      </c>
      <c r="F274" s="126" t="s">
        <v>36</v>
      </c>
      <c r="G274" s="19" t="s">
        <v>165</v>
      </c>
      <c r="H274" s="141">
        <v>80</v>
      </c>
      <c r="I274" s="20">
        <f t="shared" si="4"/>
        <v>1419088</v>
      </c>
      <c r="J274" s="21" t="s">
        <v>38</v>
      </c>
      <c r="K274" s="22">
        <f>VLOOKUP($J274,Sheet1!$A$2:$B$95,2,FALSE)</f>
        <v>354750</v>
      </c>
      <c r="L274" s="23" t="s">
        <v>53</v>
      </c>
      <c r="M274" s="22">
        <f>VLOOKUP($L274,Sheet1!$A$2:$B$95,2,FALSE)</f>
        <v>233200</v>
      </c>
      <c r="N274" s="24" t="s">
        <v>101</v>
      </c>
      <c r="O274" s="25">
        <f>VLOOKUP($N274,Sheet1!$A$2:$B$95,2,FALSE)</f>
        <v>396000</v>
      </c>
      <c r="P274" s="24" t="s">
        <v>134</v>
      </c>
      <c r="Q274" s="25">
        <f>VLOOKUP($P274,Sheet1!$A$2:$B$95,2,FALSE)</f>
        <v>148500</v>
      </c>
      <c r="R274" s="26" t="s">
        <v>55</v>
      </c>
      <c r="S274" s="27">
        <f>VLOOKUP($R274,Sheet1!$A$2:$B$95,2,FALSE)</f>
        <v>105600</v>
      </c>
      <c r="T274" s="26" t="s">
        <v>180</v>
      </c>
      <c r="U274" s="27">
        <f>VLOOKUP($T274,Sheet1!$A$2:$B$95,2,FALSE)</f>
        <v>0</v>
      </c>
      <c r="V274" s="26" t="s">
        <v>43</v>
      </c>
      <c r="W274" s="27">
        <f>VLOOKUP($V274,Sheet1!$A$2:$B$95,2,FALSE)</f>
        <v>78100</v>
      </c>
      <c r="X274" s="28" t="s">
        <v>44</v>
      </c>
      <c r="Y274" s="29">
        <f>VLOOKUP($X274,Sheet1!$A$2:$B$95,2,FALSE)</f>
        <v>52938</v>
      </c>
      <c r="Z274" s="30" t="s">
        <v>76</v>
      </c>
      <c r="AA274" s="29">
        <f>VLOOKUP($Z274,Sheet1!$A$2:$B$95,2,FALSE)</f>
        <v>0</v>
      </c>
      <c r="AB274" s="30" t="s">
        <v>69</v>
      </c>
      <c r="AC274" s="29">
        <f>VLOOKUP($AB274,Sheet1!$A$2:$B$95,2,FALSE)</f>
        <v>0</v>
      </c>
      <c r="AD274" s="31" t="s">
        <v>47</v>
      </c>
      <c r="AE274" s="32">
        <f>VLOOKUP($AD274,Sheet1!$A$2:$B$95,2,FALSE)</f>
        <v>0</v>
      </c>
      <c r="AF274" s="33" t="s">
        <v>133</v>
      </c>
      <c r="AG274" s="32">
        <f>VLOOKUP($AF274,Sheet1!$A$2:$B$95,2,FALSE)</f>
        <v>0</v>
      </c>
      <c r="AH274" s="34" t="s">
        <v>58</v>
      </c>
      <c r="AI274" s="35">
        <f>VLOOKUP($AH274,Sheet1!$A$2:$B$95,2,FALSE)</f>
        <v>0</v>
      </c>
      <c r="AJ274" s="172" t="s">
        <v>50</v>
      </c>
      <c r="AK274" s="35">
        <f>VLOOKUP($AJ274,Sheet1!$A$2:$B$95,2,FALSE)</f>
        <v>50000</v>
      </c>
    </row>
    <row r="275" spans="1:37">
      <c r="A275" s="157">
        <v>244</v>
      </c>
      <c r="B275" s="181">
        <v>274</v>
      </c>
      <c r="C275" s="177" t="s">
        <v>278</v>
      </c>
      <c r="D275" s="18" t="s">
        <v>277</v>
      </c>
      <c r="E275" s="44" t="s">
        <v>279</v>
      </c>
      <c r="F275" s="19" t="s">
        <v>164</v>
      </c>
      <c r="G275" s="19" t="s">
        <v>165</v>
      </c>
      <c r="H275" s="141"/>
      <c r="I275" s="20">
        <f t="shared" si="4"/>
        <v>1414138</v>
      </c>
      <c r="J275" s="21" t="s">
        <v>37</v>
      </c>
      <c r="K275" s="22">
        <f>VLOOKUP($J275,Sheet1!$A$2:$B$95,2,FALSE)</f>
        <v>0</v>
      </c>
      <c r="L275" s="23" t="s">
        <v>38</v>
      </c>
      <c r="M275" s="22">
        <f>VLOOKUP($L275,Sheet1!$A$2:$B$95,2,FALSE)</f>
        <v>354750</v>
      </c>
      <c r="N275" s="24" t="s">
        <v>121</v>
      </c>
      <c r="O275" s="25">
        <f>VLOOKUP($N275,Sheet1!$A$2:$B$95,2,FALSE)</f>
        <v>0</v>
      </c>
      <c r="P275" s="24" t="s">
        <v>132</v>
      </c>
      <c r="Q275" s="25">
        <f>VLOOKUP($P275,Sheet1!$A$2:$B$95,2,FALSE)</f>
        <v>78100</v>
      </c>
      <c r="R275" s="26" t="s">
        <v>150</v>
      </c>
      <c r="S275" s="27">
        <f>VLOOKUP($R275,Sheet1!$A$2:$B$95,2,FALSE)</f>
        <v>52938</v>
      </c>
      <c r="T275" s="26" t="s">
        <v>180</v>
      </c>
      <c r="U275" s="27">
        <f>VLOOKUP($T275,Sheet1!$A$2:$B$95,2,FALSE)</f>
        <v>0</v>
      </c>
      <c r="V275" s="26" t="s">
        <v>43</v>
      </c>
      <c r="W275" s="27">
        <f>VLOOKUP($V275,Sheet1!$A$2:$B$95,2,FALSE)</f>
        <v>78100</v>
      </c>
      <c r="X275" s="28" t="s">
        <v>66</v>
      </c>
      <c r="Y275" s="29">
        <f>VLOOKUP($X275,Sheet1!$A$2:$B$95,2,FALSE)</f>
        <v>62150</v>
      </c>
      <c r="Z275" s="30" t="s">
        <v>108</v>
      </c>
      <c r="AA275" s="29">
        <f>VLOOKUP($Z275,Sheet1!$A$2:$B$95,2,FALSE)</f>
        <v>484000</v>
      </c>
      <c r="AB275" s="30" t="s">
        <v>85</v>
      </c>
      <c r="AC275" s="29">
        <f>VLOOKUP($AB275,Sheet1!$A$2:$B$95,2,FALSE)</f>
        <v>105600</v>
      </c>
      <c r="AD275" s="31" t="s">
        <v>47</v>
      </c>
      <c r="AE275" s="32">
        <f>VLOOKUP($AD275,Sheet1!$A$2:$B$95,2,FALSE)</f>
        <v>0</v>
      </c>
      <c r="AF275" s="33" t="s">
        <v>48</v>
      </c>
      <c r="AG275" s="32">
        <f>VLOOKUP($AF275,Sheet1!$A$2:$B$95,2,FALSE)</f>
        <v>148500</v>
      </c>
      <c r="AH275" s="34" t="s">
        <v>58</v>
      </c>
      <c r="AI275" s="35">
        <f>VLOOKUP($AH275,Sheet1!$A$2:$B$95,2,FALSE)</f>
        <v>0</v>
      </c>
      <c r="AJ275" s="172" t="s">
        <v>50</v>
      </c>
      <c r="AK275" s="35">
        <f>VLOOKUP($AJ275,Sheet1!$A$2:$B$95,2,FALSE)</f>
        <v>50000</v>
      </c>
    </row>
    <row r="276" spans="1:37">
      <c r="A276" s="157">
        <v>194</v>
      </c>
      <c r="B276" s="181">
        <v>275</v>
      </c>
      <c r="C276" s="177" t="s">
        <v>797</v>
      </c>
      <c r="D276" s="18" t="s">
        <v>796</v>
      </c>
      <c r="E276" s="44" t="s">
        <v>799</v>
      </c>
      <c r="F276" s="19" t="s">
        <v>164</v>
      </c>
      <c r="G276" s="19" t="s">
        <v>165</v>
      </c>
      <c r="H276" s="141"/>
      <c r="I276" s="20">
        <f t="shared" si="4"/>
        <v>1414000</v>
      </c>
      <c r="J276" s="21" t="s">
        <v>75</v>
      </c>
      <c r="K276" s="22">
        <f>VLOOKUP($J276,Sheet1!$A$2:$B$95,2,FALSE)</f>
        <v>233200</v>
      </c>
      <c r="L276" s="23" t="s">
        <v>53</v>
      </c>
      <c r="M276" s="22">
        <f>VLOOKUP($L276,Sheet1!$A$2:$B$95,2,FALSE)</f>
        <v>233200</v>
      </c>
      <c r="N276" s="24" t="s">
        <v>39</v>
      </c>
      <c r="O276" s="25">
        <f>VLOOKUP($N276,Sheet1!$A$2:$B$95,2,FALSE)</f>
        <v>78100</v>
      </c>
      <c r="P276" s="24" t="s">
        <v>128</v>
      </c>
      <c r="Q276" s="25">
        <f>VLOOKUP($P276,Sheet1!$A$2:$B$95,2,FALSE)</f>
        <v>46200</v>
      </c>
      <c r="R276" s="26" t="s">
        <v>55</v>
      </c>
      <c r="S276" s="27">
        <f>VLOOKUP($R276,Sheet1!$A$2:$B$95,2,FALSE)</f>
        <v>105600</v>
      </c>
      <c r="T276" s="26" t="s">
        <v>157</v>
      </c>
      <c r="U276" s="27">
        <f>VLOOKUP($T276,Sheet1!$A$2:$B$95,2,FALSE)</f>
        <v>0</v>
      </c>
      <c r="V276" s="26" t="s">
        <v>43</v>
      </c>
      <c r="W276" s="27">
        <f>VLOOKUP($V276,Sheet1!$A$2:$B$95,2,FALSE)</f>
        <v>78100</v>
      </c>
      <c r="X276" s="28" t="s">
        <v>85</v>
      </c>
      <c r="Y276" s="29">
        <f>VLOOKUP($X276,Sheet1!$A$2:$B$95,2,FALSE)</f>
        <v>105600</v>
      </c>
      <c r="Z276" s="30" t="s">
        <v>108</v>
      </c>
      <c r="AA276" s="29">
        <f>VLOOKUP($Z276,Sheet1!$A$2:$B$95,2,FALSE)</f>
        <v>484000</v>
      </c>
      <c r="AB276" s="30" t="s">
        <v>76</v>
      </c>
      <c r="AC276" s="29">
        <f>VLOOKUP($AB276,Sheet1!$A$2:$B$95,2,FALSE)</f>
        <v>0</v>
      </c>
      <c r="AD276" s="31" t="s">
        <v>47</v>
      </c>
      <c r="AE276" s="32">
        <f>VLOOKUP($AD276,Sheet1!$A$2:$B$95,2,FALSE)</f>
        <v>0</v>
      </c>
      <c r="AF276" s="33" t="s">
        <v>133</v>
      </c>
      <c r="AG276" s="32">
        <f>VLOOKUP($AF276,Sheet1!$A$2:$B$95,2,FALSE)</f>
        <v>0</v>
      </c>
      <c r="AH276" s="34" t="s">
        <v>58</v>
      </c>
      <c r="AI276" s="35">
        <f>VLOOKUP($AH276,Sheet1!$A$2:$B$95,2,FALSE)</f>
        <v>0</v>
      </c>
      <c r="AJ276" s="172" t="s">
        <v>50</v>
      </c>
      <c r="AK276" s="35">
        <f>VLOOKUP($AJ276,Sheet1!$A$2:$B$95,2,FALSE)</f>
        <v>50000</v>
      </c>
    </row>
    <row r="277" spans="1:37">
      <c r="A277" s="157">
        <v>1</v>
      </c>
      <c r="B277" s="181">
        <v>276</v>
      </c>
      <c r="C277" s="177" t="s">
        <v>792</v>
      </c>
      <c r="D277" s="18" t="s">
        <v>791</v>
      </c>
      <c r="E277" s="44" t="s">
        <v>559</v>
      </c>
      <c r="F277" s="19" t="s">
        <v>559</v>
      </c>
      <c r="G277" s="19" t="s">
        <v>559</v>
      </c>
      <c r="H277" s="141"/>
      <c r="I277" s="20">
        <f t="shared" si="4"/>
        <v>1407950</v>
      </c>
      <c r="J277" s="21" t="s">
        <v>64</v>
      </c>
      <c r="K277" s="170">
        <f>VLOOKUP($J277,Sheet1!$A$2:$B$95,2,FALSE)</f>
        <v>105600</v>
      </c>
      <c r="L277" s="23" t="s">
        <v>38</v>
      </c>
      <c r="M277" s="22">
        <f>VLOOKUP($L277,Sheet1!$A$2:$B$95,2,FALSE)</f>
        <v>354750</v>
      </c>
      <c r="N277" s="24" t="s">
        <v>132</v>
      </c>
      <c r="O277" s="25">
        <f>VLOOKUP($N277,Sheet1!$A$2:$B$95,2,FALSE)</f>
        <v>78100</v>
      </c>
      <c r="P277" s="24" t="s">
        <v>54</v>
      </c>
      <c r="Q277" s="25">
        <f>VLOOKUP($P277,Sheet1!$A$2:$B$95,2,FALSE)</f>
        <v>0</v>
      </c>
      <c r="R277" s="26" t="s">
        <v>152</v>
      </c>
      <c r="S277" s="27">
        <f>VLOOKUP($R277,Sheet1!$A$2:$B$95,2,FALSE)</f>
        <v>233200</v>
      </c>
      <c r="T277" s="26" t="s">
        <v>55</v>
      </c>
      <c r="U277" s="27">
        <f>VLOOKUP($T277,Sheet1!$A$2:$B$95,2,FALSE)</f>
        <v>105600</v>
      </c>
      <c r="V277" s="26" t="s">
        <v>43</v>
      </c>
      <c r="W277" s="27">
        <f>VLOOKUP($V277,Sheet1!$A$2:$B$95,2,FALSE)</f>
        <v>78100</v>
      </c>
      <c r="X277" s="28" t="s">
        <v>106</v>
      </c>
      <c r="Y277" s="29">
        <f>VLOOKUP($X277,Sheet1!$A$2:$B$95,2,FALSE)</f>
        <v>148500</v>
      </c>
      <c r="Z277" s="30" t="s">
        <v>85</v>
      </c>
      <c r="AA277" s="29">
        <f>VLOOKUP($Z277,Sheet1!$A$2:$B$95,2,FALSE)</f>
        <v>105600</v>
      </c>
      <c r="AB277" s="30" t="s">
        <v>69</v>
      </c>
      <c r="AC277" s="29">
        <f>VLOOKUP($AB277,Sheet1!$A$2:$B$95,2,FALSE)</f>
        <v>0</v>
      </c>
      <c r="AD277" s="31" t="s">
        <v>48</v>
      </c>
      <c r="AE277" s="32">
        <f>VLOOKUP($AD277,Sheet1!$A$2:$B$95,2,FALSE)</f>
        <v>148500</v>
      </c>
      <c r="AF277" s="33" t="s">
        <v>143</v>
      </c>
      <c r="AG277" s="32">
        <f>VLOOKUP($AF277,Sheet1!$A$2:$B$95,2,FALSE)</f>
        <v>0</v>
      </c>
      <c r="AH277" s="34" t="s">
        <v>49</v>
      </c>
      <c r="AI277" s="35">
        <f>VLOOKUP($AH277,Sheet1!$A$2:$B$95,2,FALSE)</f>
        <v>0</v>
      </c>
      <c r="AJ277" s="172" t="s">
        <v>50</v>
      </c>
      <c r="AK277" s="35">
        <f>VLOOKUP($AJ277,Sheet1!$A$2:$B$95,2,FALSE)</f>
        <v>50000</v>
      </c>
    </row>
    <row r="278" spans="1:37">
      <c r="A278" s="157">
        <v>308</v>
      </c>
      <c r="B278" s="181">
        <v>277</v>
      </c>
      <c r="C278" s="177" t="s">
        <v>774</v>
      </c>
      <c r="D278" s="18" t="s">
        <v>773</v>
      </c>
      <c r="E278" s="44" t="s">
        <v>776</v>
      </c>
      <c r="F278" s="126" t="s">
        <v>36</v>
      </c>
      <c r="G278" s="19" t="s">
        <v>165</v>
      </c>
      <c r="H278" s="141">
        <v>160</v>
      </c>
      <c r="I278" s="20">
        <f t="shared" si="4"/>
        <v>1403550</v>
      </c>
      <c r="J278" s="23" t="s">
        <v>37</v>
      </c>
      <c r="K278" s="22">
        <f>VLOOKUP($J278,Sheet1!$A$2:$B$95,2,FALSE)</f>
        <v>0</v>
      </c>
      <c r="L278" s="23" t="s">
        <v>38</v>
      </c>
      <c r="M278" s="22">
        <f>VLOOKUP($L278,Sheet1!$A$2:$B$95,2,FALSE)</f>
        <v>354750</v>
      </c>
      <c r="N278" s="24" t="s">
        <v>101</v>
      </c>
      <c r="O278" s="25">
        <f>VLOOKUP($N278,Sheet1!$A$2:$B$95,2,FALSE)</f>
        <v>396000</v>
      </c>
      <c r="P278" s="24" t="s">
        <v>138</v>
      </c>
      <c r="Q278" s="25">
        <f>VLOOKUP($P278,Sheet1!$A$2:$B$95,2,FALSE)</f>
        <v>0</v>
      </c>
      <c r="R278" s="26" t="s">
        <v>180</v>
      </c>
      <c r="S278" s="27">
        <f>VLOOKUP($R278,Sheet1!$A$2:$B$95,2,FALSE)</f>
        <v>0</v>
      </c>
      <c r="T278" s="26" t="s">
        <v>156</v>
      </c>
      <c r="U278" s="27">
        <f>VLOOKUP($T278,Sheet1!$A$2:$B$95,2,FALSE)</f>
        <v>0</v>
      </c>
      <c r="V278" s="26" t="s">
        <v>43</v>
      </c>
      <c r="W278" s="27">
        <f>VLOOKUP($V278,Sheet1!$A$2:$B$95,2,FALSE)</f>
        <v>78100</v>
      </c>
      <c r="X278" s="28" t="s">
        <v>108</v>
      </c>
      <c r="Y278" s="29">
        <f>VLOOKUP($X278,Sheet1!$A$2:$B$95,2,FALSE)</f>
        <v>484000</v>
      </c>
      <c r="Z278" s="30" t="s">
        <v>76</v>
      </c>
      <c r="AA278" s="29">
        <f>VLOOKUP($Z278,Sheet1!$A$2:$B$95,2,FALSE)</f>
        <v>0</v>
      </c>
      <c r="AB278" s="30" t="s">
        <v>127</v>
      </c>
      <c r="AC278" s="29">
        <f>VLOOKUP($AB278,Sheet1!$A$2:$B$95,2,FALSE)</f>
        <v>40700</v>
      </c>
      <c r="AD278" s="31" t="s">
        <v>47</v>
      </c>
      <c r="AE278" s="32">
        <f>VLOOKUP($AD278,Sheet1!$A$2:$B$95,2,FALSE)</f>
        <v>0</v>
      </c>
      <c r="AF278" s="33" t="s">
        <v>133</v>
      </c>
      <c r="AG278" s="32">
        <f>VLOOKUP($AF278,Sheet1!$A$2:$B$95,2,FALSE)</f>
        <v>0</v>
      </c>
      <c r="AH278" s="34" t="s">
        <v>58</v>
      </c>
      <c r="AI278" s="35">
        <f>VLOOKUP($AH278,Sheet1!$A$2:$B$95,2,FALSE)</f>
        <v>0</v>
      </c>
      <c r="AJ278" s="172" t="s">
        <v>50</v>
      </c>
      <c r="AK278" s="35">
        <f>VLOOKUP($AJ278,Sheet1!$A$2:$B$95,2,FALSE)</f>
        <v>50000</v>
      </c>
    </row>
    <row r="279" spans="1:37">
      <c r="A279" s="157">
        <v>144</v>
      </c>
      <c r="B279" s="181">
        <v>278</v>
      </c>
      <c r="C279" s="178" t="s">
        <v>930</v>
      </c>
      <c r="D279" s="18" t="s">
        <v>928</v>
      </c>
      <c r="E279" s="44" t="s">
        <v>1005</v>
      </c>
      <c r="F279" s="19" t="s">
        <v>164</v>
      </c>
      <c r="G279" s="19" t="s">
        <v>165</v>
      </c>
      <c r="H279" s="141"/>
      <c r="I279" s="20">
        <f t="shared" si="4"/>
        <v>1402776</v>
      </c>
      <c r="J279" s="21" t="s">
        <v>92</v>
      </c>
      <c r="K279" s="22">
        <f>VLOOKUP($J279,Sheet1!$A$2:$B$95,2,FALSE)</f>
        <v>0</v>
      </c>
      <c r="L279" s="23" t="s">
        <v>53</v>
      </c>
      <c r="M279" s="22">
        <f>VLOOKUP($L279,Sheet1!$A$2:$B$95,2,FALSE)</f>
        <v>233200</v>
      </c>
      <c r="N279" s="40" t="s">
        <v>101</v>
      </c>
      <c r="O279" s="25">
        <f>VLOOKUP($N279,Sheet1!$A$2:$B$95,2,FALSE)</f>
        <v>396000</v>
      </c>
      <c r="P279" s="24" t="s">
        <v>39</v>
      </c>
      <c r="Q279" s="25">
        <f>VLOOKUP($P279,Sheet1!$A$2:$B$95,2,FALSE)</f>
        <v>78100</v>
      </c>
      <c r="R279" s="26" t="s">
        <v>150</v>
      </c>
      <c r="S279" s="27">
        <f>VLOOKUP($R279,Sheet1!$A$2:$B$95,2,FALSE)</f>
        <v>52938</v>
      </c>
      <c r="T279" s="26" t="s">
        <v>154</v>
      </c>
      <c r="U279" s="27">
        <f>VLOOKUP($T279,Sheet1!$A$2:$B$95,2,FALSE)</f>
        <v>0</v>
      </c>
      <c r="V279" s="26" t="s">
        <v>55</v>
      </c>
      <c r="W279" s="27">
        <f>VLOOKUP($V279,Sheet1!$A$2:$B$95,2,FALSE)</f>
        <v>105600</v>
      </c>
      <c r="X279" s="37" t="s">
        <v>108</v>
      </c>
      <c r="Y279" s="29">
        <f>VLOOKUP($X279,Sheet1!$A$2:$B$95,2,FALSE)</f>
        <v>484000</v>
      </c>
      <c r="Z279" s="28" t="s">
        <v>76</v>
      </c>
      <c r="AA279" s="29">
        <f>VLOOKUP($Z279,Sheet1!$A$2:$B$95,2,FALSE)</f>
        <v>0</v>
      </c>
      <c r="AB279" s="28" t="s">
        <v>44</v>
      </c>
      <c r="AC279" s="29">
        <f>VLOOKUP($AB279,Sheet1!$A$2:$B$95,2,FALSE)</f>
        <v>52938</v>
      </c>
      <c r="AD279" s="31" t="s">
        <v>47</v>
      </c>
      <c r="AE279" s="32">
        <f>VLOOKUP($AD279,Sheet1!$A$2:$B$95,2,FALSE)</f>
        <v>0</v>
      </c>
      <c r="AF279" s="39" t="s">
        <v>133</v>
      </c>
      <c r="AG279" s="32">
        <f>VLOOKUP($AF279,Sheet1!$A$2:$B$95,2,FALSE)</f>
        <v>0</v>
      </c>
      <c r="AH279" s="38" t="s">
        <v>49</v>
      </c>
      <c r="AI279" s="35">
        <f>VLOOKUP($AH279,Sheet1!$A$2:$B$95,2,FALSE)</f>
        <v>0</v>
      </c>
      <c r="AJ279" s="172" t="s">
        <v>58</v>
      </c>
      <c r="AK279" s="35">
        <f>VLOOKUP($AJ279,Sheet1!$A$2:$B$95,2,FALSE)</f>
        <v>0</v>
      </c>
    </row>
    <row r="280" spans="1:37">
      <c r="A280" s="157">
        <v>344</v>
      </c>
      <c r="B280" s="181">
        <v>279</v>
      </c>
      <c r="C280" s="177" t="s">
        <v>291</v>
      </c>
      <c r="D280" s="18" t="s">
        <v>289</v>
      </c>
      <c r="E280" s="44" t="s">
        <v>295</v>
      </c>
      <c r="F280" s="126" t="s">
        <v>36</v>
      </c>
      <c r="G280" s="19" t="s">
        <v>165</v>
      </c>
      <c r="H280" s="141"/>
      <c r="I280" s="20">
        <f t="shared" si="4"/>
        <v>1402038</v>
      </c>
      <c r="J280" s="21" t="s">
        <v>68</v>
      </c>
      <c r="K280" s="22">
        <f>VLOOKUP($J280,Sheet1!$A$2:$B$95,2,FALSE)</f>
        <v>233200</v>
      </c>
      <c r="L280" s="23" t="s">
        <v>75</v>
      </c>
      <c r="M280" s="22">
        <f>VLOOKUP($L280,Sheet1!$A$2:$B$95,2,FALSE)</f>
        <v>233200</v>
      </c>
      <c r="N280" s="24" t="s">
        <v>132</v>
      </c>
      <c r="O280" s="25">
        <f>VLOOKUP($N280,Sheet1!$A$2:$B$95,2,FALSE)</f>
        <v>78100</v>
      </c>
      <c r="P280" s="24" t="s">
        <v>128</v>
      </c>
      <c r="Q280" s="25">
        <f>VLOOKUP($P280,Sheet1!$A$2:$B$95,2,FALSE)</f>
        <v>46200</v>
      </c>
      <c r="R280" s="26" t="s">
        <v>55</v>
      </c>
      <c r="S280" s="27">
        <f>VLOOKUP($R280,Sheet1!$A$2:$B$95,2,FALSE)</f>
        <v>105600</v>
      </c>
      <c r="T280" s="26" t="s">
        <v>56</v>
      </c>
      <c r="U280" s="27">
        <f>VLOOKUP($T280,Sheet1!$A$2:$B$95,2,FALSE)</f>
        <v>40700</v>
      </c>
      <c r="V280" s="26" t="s">
        <v>43</v>
      </c>
      <c r="W280" s="27">
        <f>VLOOKUP($V280,Sheet1!$A$2:$B$95,2,FALSE)</f>
        <v>78100</v>
      </c>
      <c r="X280" s="28" t="s">
        <v>44</v>
      </c>
      <c r="Y280" s="29">
        <f>VLOOKUP($X280,Sheet1!$A$2:$B$95,2,FALSE)</f>
        <v>52938</v>
      </c>
      <c r="Z280" s="30" t="s">
        <v>108</v>
      </c>
      <c r="AA280" s="29">
        <f>VLOOKUP($Z280,Sheet1!$A$2:$B$95,2,FALSE)</f>
        <v>484000</v>
      </c>
      <c r="AB280" s="30" t="s">
        <v>76</v>
      </c>
      <c r="AC280" s="29">
        <f>VLOOKUP($AB280,Sheet1!$A$2:$B$95,2,FALSE)</f>
        <v>0</v>
      </c>
      <c r="AD280" s="31" t="s">
        <v>47</v>
      </c>
      <c r="AE280" s="32">
        <f>VLOOKUP($AD280,Sheet1!$A$2:$B$95,2,FALSE)</f>
        <v>0</v>
      </c>
      <c r="AF280" s="33" t="s">
        <v>133</v>
      </c>
      <c r="AG280" s="32">
        <f>VLOOKUP($AF280,Sheet1!$A$2:$B$95,2,FALSE)</f>
        <v>0</v>
      </c>
      <c r="AH280" s="34" t="s">
        <v>58</v>
      </c>
      <c r="AI280" s="35">
        <f>VLOOKUP($AH280,Sheet1!$A$2:$B$95,2,FALSE)</f>
        <v>0</v>
      </c>
      <c r="AJ280" s="172" t="s">
        <v>50</v>
      </c>
      <c r="AK280" s="35">
        <f>VLOOKUP($AJ280,Sheet1!$A$2:$B$95,2,FALSE)</f>
        <v>50000</v>
      </c>
    </row>
    <row r="281" spans="1:37">
      <c r="A281" s="157">
        <v>326</v>
      </c>
      <c r="B281" s="181">
        <v>280</v>
      </c>
      <c r="C281" s="177" t="s">
        <v>604</v>
      </c>
      <c r="D281" s="18" t="s">
        <v>600</v>
      </c>
      <c r="E281" s="44" t="s">
        <v>603</v>
      </c>
      <c r="F281" s="19" t="s">
        <v>164</v>
      </c>
      <c r="G281" s="19" t="s">
        <v>165</v>
      </c>
      <c r="H281" s="141"/>
      <c r="I281" s="20">
        <f t="shared" si="4"/>
        <v>1397500</v>
      </c>
      <c r="J281" s="21" t="s">
        <v>53</v>
      </c>
      <c r="K281" s="22">
        <f>VLOOKUP($J281,Sheet1!$A$2:$B$95,2,FALSE)</f>
        <v>233200</v>
      </c>
      <c r="L281" s="23" t="s">
        <v>75</v>
      </c>
      <c r="M281" s="22">
        <f>VLOOKUP($L281,Sheet1!$A$2:$B$95,2,FALSE)</f>
        <v>233200</v>
      </c>
      <c r="N281" s="24" t="s">
        <v>128</v>
      </c>
      <c r="O281" s="25">
        <f>VLOOKUP($N281,Sheet1!$A$2:$B$95,2,FALSE)</f>
        <v>46200</v>
      </c>
      <c r="P281" s="24" t="s">
        <v>136</v>
      </c>
      <c r="Q281" s="25">
        <f>VLOOKUP($P281,Sheet1!$A$2:$B$95,2,FALSE)</f>
        <v>148500</v>
      </c>
      <c r="R281" s="26" t="s">
        <v>41</v>
      </c>
      <c r="S281" s="27">
        <f>VLOOKUP($R281,Sheet1!$A$2:$B$95,2,FALSE)</f>
        <v>68200</v>
      </c>
      <c r="T281" s="26" t="s">
        <v>42</v>
      </c>
      <c r="U281" s="27">
        <f>VLOOKUP($T281,Sheet1!$A$2:$B$95,2,FALSE)</f>
        <v>28600</v>
      </c>
      <c r="V281" s="26" t="s">
        <v>180</v>
      </c>
      <c r="W281" s="27">
        <f>VLOOKUP($V281,Sheet1!$A$2:$B$95,2,FALSE)</f>
        <v>0</v>
      </c>
      <c r="X281" s="28" t="s">
        <v>85</v>
      </c>
      <c r="Y281" s="29">
        <f>VLOOKUP($X281,Sheet1!$A$2:$B$95,2,FALSE)</f>
        <v>105600</v>
      </c>
      <c r="Z281" s="30" t="s">
        <v>108</v>
      </c>
      <c r="AA281" s="29">
        <f>VLOOKUP($Z281,Sheet1!$A$2:$B$95,2,FALSE)</f>
        <v>484000</v>
      </c>
      <c r="AB281" s="30" t="s">
        <v>69</v>
      </c>
      <c r="AC281" s="29">
        <f>VLOOKUP($AB281,Sheet1!$A$2:$B$95,2,FALSE)</f>
        <v>0</v>
      </c>
      <c r="AD281" s="31" t="s">
        <v>47</v>
      </c>
      <c r="AE281" s="32">
        <f>VLOOKUP($AD281,Sheet1!$A$2:$B$95,2,FALSE)</f>
        <v>0</v>
      </c>
      <c r="AF281" s="33" t="s">
        <v>133</v>
      </c>
      <c r="AG281" s="32">
        <f>VLOOKUP($AF281,Sheet1!$A$2:$B$95,2,FALSE)</f>
        <v>0</v>
      </c>
      <c r="AH281" s="34" t="s">
        <v>58</v>
      </c>
      <c r="AI281" s="35">
        <f>VLOOKUP($AH281,Sheet1!$A$2:$B$95,2,FALSE)</f>
        <v>0</v>
      </c>
      <c r="AJ281" s="172" t="s">
        <v>50</v>
      </c>
      <c r="AK281" s="35">
        <f>VLOOKUP($AJ281,Sheet1!$A$2:$B$95,2,FALSE)</f>
        <v>50000</v>
      </c>
    </row>
    <row r="282" spans="1:37">
      <c r="A282" s="157">
        <v>231</v>
      </c>
      <c r="B282" s="181">
        <v>281</v>
      </c>
      <c r="C282" s="177" t="s">
        <v>700</v>
      </c>
      <c r="D282" s="18" t="s">
        <v>695</v>
      </c>
      <c r="E282" s="44" t="s">
        <v>696</v>
      </c>
      <c r="F282" s="19" t="s">
        <v>164</v>
      </c>
      <c r="G282" s="19" t="s">
        <v>165</v>
      </c>
      <c r="H282" s="141"/>
      <c r="I282" s="20">
        <f t="shared" si="4"/>
        <v>1396428</v>
      </c>
      <c r="J282" s="21" t="s">
        <v>64</v>
      </c>
      <c r="K282" s="22">
        <f>VLOOKUP($J282,Sheet1!$A$2:$B$95,2,FALSE)</f>
        <v>105600</v>
      </c>
      <c r="L282" s="23" t="s">
        <v>53</v>
      </c>
      <c r="M282" s="22">
        <f>VLOOKUP($L282,Sheet1!$A$2:$B$95,2,FALSE)</f>
        <v>233200</v>
      </c>
      <c r="N282" s="24" t="s">
        <v>128</v>
      </c>
      <c r="O282" s="25">
        <f>VLOOKUP($N282,Sheet1!$A$2:$B$95,2,FALSE)</f>
        <v>46200</v>
      </c>
      <c r="P282" s="24" t="s">
        <v>115</v>
      </c>
      <c r="Q282" s="25">
        <f>VLOOKUP($P282,Sheet1!$A$2:$B$95,2,FALSE)</f>
        <v>30140</v>
      </c>
      <c r="R282" s="26" t="s">
        <v>55</v>
      </c>
      <c r="S282" s="27">
        <f>VLOOKUP($R282,Sheet1!$A$2:$B$95,2,FALSE)</f>
        <v>105600</v>
      </c>
      <c r="T282" s="26" t="s">
        <v>156</v>
      </c>
      <c r="U282" s="27">
        <f>VLOOKUP($T282,Sheet1!$A$2:$B$95,2,FALSE)</f>
        <v>0</v>
      </c>
      <c r="V282" s="26" t="s">
        <v>158</v>
      </c>
      <c r="W282" s="27">
        <f>VLOOKUP($V282,Sheet1!$A$2:$B$95,2,FALSE)</f>
        <v>78100</v>
      </c>
      <c r="X282" s="28" t="s">
        <v>66</v>
      </c>
      <c r="Y282" s="29">
        <f>VLOOKUP($X282,Sheet1!$A$2:$B$95,2,FALSE)</f>
        <v>62150</v>
      </c>
      <c r="Z282" s="30" t="s">
        <v>108</v>
      </c>
      <c r="AA282" s="29">
        <f>VLOOKUP($Z282,Sheet1!$A$2:$B$95,2,FALSE)</f>
        <v>484000</v>
      </c>
      <c r="AB282" s="30" t="s">
        <v>44</v>
      </c>
      <c r="AC282" s="29">
        <f>VLOOKUP($AB282,Sheet1!$A$2:$B$95,2,FALSE)</f>
        <v>52938</v>
      </c>
      <c r="AD282" s="31" t="s">
        <v>47</v>
      </c>
      <c r="AE282" s="32">
        <f>VLOOKUP($AD282,Sheet1!$A$2:$B$95,2,FALSE)</f>
        <v>0</v>
      </c>
      <c r="AF282" s="33" t="s">
        <v>48</v>
      </c>
      <c r="AG282" s="32">
        <f>VLOOKUP($AF282,Sheet1!$A$2:$B$95,2,FALSE)</f>
        <v>148500</v>
      </c>
      <c r="AH282" s="34" t="s">
        <v>49</v>
      </c>
      <c r="AI282" s="35">
        <f>VLOOKUP($AH282,Sheet1!$A$2:$B$95,2,FALSE)</f>
        <v>0</v>
      </c>
      <c r="AJ282" s="172" t="s">
        <v>50</v>
      </c>
      <c r="AK282" s="35">
        <f>VLOOKUP($AJ282,Sheet1!$A$2:$B$95,2,FALSE)</f>
        <v>50000</v>
      </c>
    </row>
    <row r="283" spans="1:37">
      <c r="A283" s="157">
        <v>374</v>
      </c>
      <c r="B283" s="181">
        <v>282</v>
      </c>
      <c r="C283" s="177" t="s">
        <v>543</v>
      </c>
      <c r="D283" s="18" t="s">
        <v>542</v>
      </c>
      <c r="E283" s="44" t="s">
        <v>544</v>
      </c>
      <c r="F283" s="126" t="s">
        <v>36</v>
      </c>
      <c r="G283" s="19" t="s">
        <v>165</v>
      </c>
      <c r="H283" s="141">
        <v>80</v>
      </c>
      <c r="I283" s="20">
        <f t="shared" si="4"/>
        <v>1395388</v>
      </c>
      <c r="J283" s="21" t="s">
        <v>53</v>
      </c>
      <c r="K283" s="22">
        <f>VLOOKUP($J283,Sheet1!$A$2:$B$95,2,FALSE)</f>
        <v>233200</v>
      </c>
      <c r="L283" s="23" t="s">
        <v>38</v>
      </c>
      <c r="M283" s="22">
        <f>VLOOKUP($L283,Sheet1!$A$2:$B$95,2,FALSE)</f>
        <v>354750</v>
      </c>
      <c r="N283" s="24" t="s">
        <v>39</v>
      </c>
      <c r="O283" s="25">
        <f>VLOOKUP($N283,Sheet1!$A$2:$B$95,2,FALSE)</f>
        <v>78100</v>
      </c>
      <c r="P283" s="24" t="s">
        <v>138</v>
      </c>
      <c r="Q283" s="25">
        <f>VLOOKUP($P283,Sheet1!$A$2:$B$95,2,FALSE)</f>
        <v>0</v>
      </c>
      <c r="R283" s="26" t="s">
        <v>150</v>
      </c>
      <c r="S283" s="27">
        <f>VLOOKUP($R283,Sheet1!$A$2:$B$95,2,FALSE)</f>
        <v>52938</v>
      </c>
      <c r="T283" s="26" t="s">
        <v>55</v>
      </c>
      <c r="U283" s="27">
        <f>VLOOKUP($T283,Sheet1!$A$2:$B$95,2,FALSE)</f>
        <v>105600</v>
      </c>
      <c r="V283" s="26" t="s">
        <v>43</v>
      </c>
      <c r="W283" s="27">
        <f>VLOOKUP($V283,Sheet1!$A$2:$B$95,2,FALSE)</f>
        <v>78100</v>
      </c>
      <c r="X283" s="28" t="s">
        <v>85</v>
      </c>
      <c r="Y283" s="29">
        <f>VLOOKUP($X283,Sheet1!$A$2:$B$95,2,FALSE)</f>
        <v>105600</v>
      </c>
      <c r="Z283" s="30" t="s">
        <v>99</v>
      </c>
      <c r="AA283" s="29">
        <f>VLOOKUP($Z283,Sheet1!$A$2:$B$95,2,FALSE)</f>
        <v>105600</v>
      </c>
      <c r="AB283" s="30" t="s">
        <v>113</v>
      </c>
      <c r="AC283" s="29">
        <f>VLOOKUP($AB283,Sheet1!$A$2:$B$95,2,FALSE)</f>
        <v>33000</v>
      </c>
      <c r="AD283" s="31" t="s">
        <v>48</v>
      </c>
      <c r="AE283" s="32">
        <f>VLOOKUP($AD283,Sheet1!$A$2:$B$95,2,FALSE)</f>
        <v>148500</v>
      </c>
      <c r="AF283" s="33" t="s">
        <v>133</v>
      </c>
      <c r="AG283" s="32">
        <f>VLOOKUP($AF283,Sheet1!$A$2:$B$95,2,FALSE)</f>
        <v>0</v>
      </c>
      <c r="AH283" s="34" t="s">
        <v>153</v>
      </c>
      <c r="AI283" s="35">
        <f>VLOOKUP($AH283,Sheet1!$A$2:$B$95,2,FALSE)</f>
        <v>100000</v>
      </c>
      <c r="AJ283" s="172" t="s">
        <v>58</v>
      </c>
      <c r="AK283" s="35">
        <f>VLOOKUP($AJ283,Sheet1!$A$2:$B$95,2,FALSE)</f>
        <v>0</v>
      </c>
    </row>
    <row r="284" spans="1:37">
      <c r="A284" s="157">
        <v>333</v>
      </c>
      <c r="B284" s="181">
        <v>283</v>
      </c>
      <c r="C284" s="177" t="s">
        <v>534</v>
      </c>
      <c r="D284" s="18" t="s">
        <v>525</v>
      </c>
      <c r="E284" s="44" t="s">
        <v>527</v>
      </c>
      <c r="F284" s="128" t="s">
        <v>528</v>
      </c>
      <c r="G284" s="19" t="s">
        <v>165</v>
      </c>
      <c r="H284" s="141"/>
      <c r="I284" s="20">
        <f t="shared" si="4"/>
        <v>1394426</v>
      </c>
      <c r="J284" s="21" t="s">
        <v>37</v>
      </c>
      <c r="K284" s="22">
        <f>VLOOKUP($J284,Sheet1!$A$2:$B$95,2,FALSE)</f>
        <v>0</v>
      </c>
      <c r="L284" s="23" t="s">
        <v>38</v>
      </c>
      <c r="M284" s="22">
        <f>VLOOKUP($L284,Sheet1!$A$2:$B$95,2,FALSE)</f>
        <v>354750</v>
      </c>
      <c r="N284" s="24" t="s">
        <v>101</v>
      </c>
      <c r="O284" s="25">
        <f>VLOOKUP($N284,Sheet1!$A$2:$B$95,2,FALSE)</f>
        <v>396000</v>
      </c>
      <c r="P284" s="24" t="s">
        <v>126</v>
      </c>
      <c r="Q284" s="25">
        <f>VLOOKUP($P284,Sheet1!$A$2:$B$95,2,FALSE)</f>
        <v>0</v>
      </c>
      <c r="R284" s="26" t="s">
        <v>150</v>
      </c>
      <c r="S284" s="27">
        <f>VLOOKUP($R284,Sheet1!$A$2:$B$95,2,FALSE)</f>
        <v>52938</v>
      </c>
      <c r="T284" s="26" t="s">
        <v>55</v>
      </c>
      <c r="U284" s="27">
        <f>VLOOKUP($T284,Sheet1!$A$2:$B$95,2,FALSE)</f>
        <v>105600</v>
      </c>
      <c r="V284" s="26" t="s">
        <v>43</v>
      </c>
      <c r="W284" s="27">
        <f>VLOOKUP($V284,Sheet1!$A$2:$B$95,2,FALSE)</f>
        <v>78100</v>
      </c>
      <c r="X284" s="28" t="s">
        <v>44</v>
      </c>
      <c r="Y284" s="29">
        <f>VLOOKUP($X284,Sheet1!$A$2:$B$95,2,FALSE)</f>
        <v>52938</v>
      </c>
      <c r="Z284" s="30" t="s">
        <v>85</v>
      </c>
      <c r="AA284" s="29">
        <f>VLOOKUP($Z284,Sheet1!$A$2:$B$95,2,FALSE)</f>
        <v>105600</v>
      </c>
      <c r="AB284" s="30" t="s">
        <v>57</v>
      </c>
      <c r="AC284" s="29">
        <f>VLOOKUP($AB284,Sheet1!$A$2:$B$95,2,FALSE)</f>
        <v>0</v>
      </c>
      <c r="AD284" s="31" t="s">
        <v>48</v>
      </c>
      <c r="AE284" s="32">
        <f>VLOOKUP($AD284,Sheet1!$A$2:$B$95,2,FALSE)</f>
        <v>148500</v>
      </c>
      <c r="AF284" s="33" t="s">
        <v>143</v>
      </c>
      <c r="AG284" s="32">
        <f>VLOOKUP($AF284,Sheet1!$A$2:$B$95,2,FALSE)</f>
        <v>0</v>
      </c>
      <c r="AH284" s="34" t="s">
        <v>153</v>
      </c>
      <c r="AI284" s="35">
        <f>VLOOKUP($AH284,Sheet1!$A$2:$B$95,2,FALSE)</f>
        <v>100000</v>
      </c>
      <c r="AJ284" s="172" t="s">
        <v>58</v>
      </c>
      <c r="AK284" s="35">
        <f>VLOOKUP($AJ284,Sheet1!$A$2:$B$95,2,FALSE)</f>
        <v>0</v>
      </c>
    </row>
    <row r="285" spans="1:37">
      <c r="A285" s="157">
        <v>404</v>
      </c>
      <c r="B285" s="181">
        <v>284</v>
      </c>
      <c r="C285" s="177" t="s">
        <v>994</v>
      </c>
      <c r="D285" s="18" t="s">
        <v>992</v>
      </c>
      <c r="E285" s="44" t="s">
        <v>754</v>
      </c>
      <c r="F285" s="19" t="s">
        <v>164</v>
      </c>
      <c r="G285" s="19" t="s">
        <v>165</v>
      </c>
      <c r="H285" s="141"/>
      <c r="I285" s="20">
        <f t="shared" si="4"/>
        <v>1393238</v>
      </c>
      <c r="J285" s="21" t="s">
        <v>53</v>
      </c>
      <c r="K285" s="22">
        <f>VLOOKUP($J285,Sheet1!$A$2:$B$95,2,FALSE)</f>
        <v>233200</v>
      </c>
      <c r="L285" s="23" t="s">
        <v>75</v>
      </c>
      <c r="M285" s="22">
        <f>VLOOKUP($L285,Sheet1!$A$2:$B$95,2,FALSE)</f>
        <v>233200</v>
      </c>
      <c r="N285" s="24" t="s">
        <v>39</v>
      </c>
      <c r="O285" s="25">
        <f>VLOOKUP($N285,Sheet1!$A$2:$B$95,2,FALSE)</f>
        <v>78100</v>
      </c>
      <c r="P285" s="24" t="s">
        <v>132</v>
      </c>
      <c r="Q285" s="25">
        <f>VLOOKUP($P285,Sheet1!$A$2:$B$95,2,FALSE)</f>
        <v>78100</v>
      </c>
      <c r="R285" s="26" t="s">
        <v>180</v>
      </c>
      <c r="S285" s="27">
        <f>VLOOKUP($R285,Sheet1!$A$2:$B$95,2,FALSE)</f>
        <v>0</v>
      </c>
      <c r="T285" s="26" t="s">
        <v>55</v>
      </c>
      <c r="U285" s="27">
        <f>VLOOKUP($T285,Sheet1!$A$2:$B$95,2,FALSE)</f>
        <v>105600</v>
      </c>
      <c r="V285" s="42" t="s">
        <v>43</v>
      </c>
      <c r="W285" s="27">
        <f>VLOOKUP($V285,Sheet1!$A$2:$B$95,2,FALSE)</f>
        <v>78100</v>
      </c>
      <c r="X285" s="28" t="s">
        <v>44</v>
      </c>
      <c r="Y285" s="29">
        <f>VLOOKUP($X285,Sheet1!$A$2:$B$95,2,FALSE)</f>
        <v>52938</v>
      </c>
      <c r="Z285" s="28" t="s">
        <v>108</v>
      </c>
      <c r="AA285" s="29">
        <f>VLOOKUP($Z285,Sheet1!$A$2:$B$95,2,FALSE)</f>
        <v>484000</v>
      </c>
      <c r="AB285" s="37" t="s">
        <v>69</v>
      </c>
      <c r="AC285" s="29">
        <f>VLOOKUP($AB285,Sheet1!$A$2:$B$95,2,FALSE)</f>
        <v>0</v>
      </c>
      <c r="AD285" s="33" t="s">
        <v>47</v>
      </c>
      <c r="AE285" s="32">
        <f>VLOOKUP($AD285,Sheet1!$A$2:$B$95,2,FALSE)</f>
        <v>0</v>
      </c>
      <c r="AF285" s="39" t="s">
        <v>143</v>
      </c>
      <c r="AG285" s="32">
        <f>VLOOKUP($AF285,Sheet1!$A$2:$B$95,2,FALSE)</f>
        <v>0</v>
      </c>
      <c r="AH285" s="38" t="s">
        <v>49</v>
      </c>
      <c r="AI285" s="35">
        <f>VLOOKUP($AH285,Sheet1!$A$2:$B$95,2,FALSE)</f>
        <v>0</v>
      </c>
      <c r="AJ285" s="172" t="s">
        <v>50</v>
      </c>
      <c r="AK285" s="35">
        <f>VLOOKUP($AJ285,Sheet1!$A$2:$B$95,2,FALSE)</f>
        <v>50000</v>
      </c>
    </row>
    <row r="286" spans="1:37">
      <c r="A286" s="157">
        <v>346</v>
      </c>
      <c r="B286" s="181">
        <v>285</v>
      </c>
      <c r="C286" s="177" t="s">
        <v>293</v>
      </c>
      <c r="D286" s="18" t="s">
        <v>289</v>
      </c>
      <c r="E286" s="44" t="s">
        <v>295</v>
      </c>
      <c r="F286" s="126" t="s">
        <v>36</v>
      </c>
      <c r="G286" s="19" t="s">
        <v>165</v>
      </c>
      <c r="H286" s="141"/>
      <c r="I286" s="20">
        <f t="shared" si="4"/>
        <v>1391038</v>
      </c>
      <c r="J286" s="21" t="s">
        <v>64</v>
      </c>
      <c r="K286" s="22">
        <f>VLOOKUP($J286,Sheet1!$A$2:$B$95,2,FALSE)</f>
        <v>105600</v>
      </c>
      <c r="L286" s="23" t="s">
        <v>53</v>
      </c>
      <c r="M286" s="22">
        <f>VLOOKUP($L286,Sheet1!$A$2:$B$95,2,FALSE)</f>
        <v>233200</v>
      </c>
      <c r="N286" s="24" t="s">
        <v>40</v>
      </c>
      <c r="O286" s="25">
        <f>VLOOKUP($N286,Sheet1!$A$2:$B$95,2,FALSE)</f>
        <v>52938</v>
      </c>
      <c r="P286" s="24" t="s">
        <v>128</v>
      </c>
      <c r="Q286" s="25">
        <f>VLOOKUP($P286,Sheet1!$A$2:$B$95,2,FALSE)</f>
        <v>46200</v>
      </c>
      <c r="R286" s="26" t="s">
        <v>180</v>
      </c>
      <c r="S286" s="27">
        <f>VLOOKUP($R286,Sheet1!$A$2:$B$95,2,FALSE)</f>
        <v>0</v>
      </c>
      <c r="T286" s="26" t="s">
        <v>55</v>
      </c>
      <c r="U286" s="27">
        <f>VLOOKUP($T286,Sheet1!$A$2:$B$95,2,FALSE)</f>
        <v>105600</v>
      </c>
      <c r="V286" s="26" t="s">
        <v>43</v>
      </c>
      <c r="W286" s="27">
        <f>VLOOKUP($V286,Sheet1!$A$2:$B$95,2,FALSE)</f>
        <v>78100</v>
      </c>
      <c r="X286" s="28" t="s">
        <v>72</v>
      </c>
      <c r="Y286" s="29">
        <f>VLOOKUP($X286,Sheet1!$A$2:$B$95,2,FALSE)</f>
        <v>46200</v>
      </c>
      <c r="Z286" s="30" t="s">
        <v>127</v>
      </c>
      <c r="AA286" s="29">
        <f>VLOOKUP($Z286,Sheet1!$A$2:$B$95,2,FALSE)</f>
        <v>40700</v>
      </c>
      <c r="AB286" s="30" t="s">
        <v>108</v>
      </c>
      <c r="AC286" s="29">
        <f>VLOOKUP($AB286,Sheet1!$A$2:$B$95,2,FALSE)</f>
        <v>484000</v>
      </c>
      <c r="AD286" s="31" t="s">
        <v>47</v>
      </c>
      <c r="AE286" s="32">
        <f>VLOOKUP($AD286,Sheet1!$A$2:$B$95,2,FALSE)</f>
        <v>0</v>
      </c>
      <c r="AF286" s="33" t="s">
        <v>48</v>
      </c>
      <c r="AG286" s="32">
        <f>VLOOKUP($AF286,Sheet1!$A$2:$B$95,2,FALSE)</f>
        <v>148500</v>
      </c>
      <c r="AH286" s="34" t="s">
        <v>58</v>
      </c>
      <c r="AI286" s="35">
        <f>VLOOKUP($AH286,Sheet1!$A$2:$B$95,2,FALSE)</f>
        <v>0</v>
      </c>
      <c r="AJ286" s="172" t="s">
        <v>50</v>
      </c>
      <c r="AK286" s="35">
        <f>VLOOKUP($AJ286,Sheet1!$A$2:$B$95,2,FALSE)</f>
        <v>50000</v>
      </c>
    </row>
    <row r="287" spans="1:37">
      <c r="A287" s="157">
        <v>133</v>
      </c>
      <c r="B287" s="181">
        <v>286</v>
      </c>
      <c r="C287" s="177" t="s">
        <v>1032</v>
      </c>
      <c r="D287" s="18" t="s">
        <v>1031</v>
      </c>
      <c r="E287" s="44" t="s">
        <v>559</v>
      </c>
      <c r="F287" s="45" t="s">
        <v>559</v>
      </c>
      <c r="G287" s="45" t="s">
        <v>559</v>
      </c>
      <c r="H287" s="144"/>
      <c r="I287" s="20">
        <f t="shared" si="4"/>
        <v>1390250</v>
      </c>
      <c r="J287" s="21" t="s">
        <v>53</v>
      </c>
      <c r="K287" s="22">
        <f>VLOOKUP($J287,Sheet1!$A$2:$B$95,2,FALSE)</f>
        <v>233200</v>
      </c>
      <c r="L287" s="23" t="s">
        <v>75</v>
      </c>
      <c r="M287" s="22">
        <f>VLOOKUP($L287,Sheet1!$A$2:$B$95,2,FALSE)</f>
        <v>233200</v>
      </c>
      <c r="N287" s="24" t="s">
        <v>39</v>
      </c>
      <c r="O287" s="25">
        <f>VLOOKUP($N287,Sheet1!$A$2:$B$95,2,FALSE)</f>
        <v>78100</v>
      </c>
      <c r="P287" s="24" t="s">
        <v>136</v>
      </c>
      <c r="Q287" s="25">
        <f>VLOOKUP($P287,Sheet1!$A$2:$B$95,2,FALSE)</f>
        <v>148500</v>
      </c>
      <c r="R287" s="48" t="s">
        <v>41</v>
      </c>
      <c r="S287" s="27">
        <f>VLOOKUP($R287,Sheet1!$A$2:$B$95,2,FALSE)</f>
        <v>68200</v>
      </c>
      <c r="T287" s="26" t="s">
        <v>152</v>
      </c>
      <c r="U287" s="27">
        <f>VLOOKUP($T287,Sheet1!$A$2:$B$95,2,FALSE)</f>
        <v>233200</v>
      </c>
      <c r="V287" s="26" t="s">
        <v>43</v>
      </c>
      <c r="W287" s="27">
        <f>VLOOKUP($V287,Sheet1!$A$2:$B$95,2,FALSE)</f>
        <v>78100</v>
      </c>
      <c r="X287" s="37" t="s">
        <v>66</v>
      </c>
      <c r="Y287" s="29">
        <f>VLOOKUP($X287,Sheet1!$A$2:$B$95,2,FALSE)</f>
        <v>62150</v>
      </c>
      <c r="Z287" s="30" t="s">
        <v>96</v>
      </c>
      <c r="AA287" s="29">
        <f>VLOOKUP($Z287,Sheet1!$A$2:$B$95,2,FALSE)</f>
        <v>0</v>
      </c>
      <c r="AB287" s="28" t="s">
        <v>85</v>
      </c>
      <c r="AC287" s="29">
        <f>VLOOKUP($AB287,Sheet1!$A$2:$B$95,2,FALSE)</f>
        <v>105600</v>
      </c>
      <c r="AD287" s="31" t="s">
        <v>47</v>
      </c>
      <c r="AE287" s="32">
        <f>VLOOKUP($AD287,Sheet1!$A$2:$B$95,2,FALSE)</f>
        <v>0</v>
      </c>
      <c r="AF287" s="39" t="s">
        <v>133</v>
      </c>
      <c r="AG287" s="32">
        <f>VLOOKUP($AF287,Sheet1!$A$2:$B$95,2,FALSE)</f>
        <v>0</v>
      </c>
      <c r="AH287" s="34" t="s">
        <v>153</v>
      </c>
      <c r="AI287" s="35">
        <f>VLOOKUP($AH287,Sheet1!$A$2:$B$95,2,FALSE)</f>
        <v>100000</v>
      </c>
      <c r="AJ287" s="172" t="s">
        <v>50</v>
      </c>
      <c r="AK287" s="35">
        <f>VLOOKUP($AJ287,Sheet1!$A$2:$B$95,2,FALSE)</f>
        <v>50000</v>
      </c>
    </row>
    <row r="288" spans="1:37">
      <c r="A288" s="157">
        <v>146</v>
      </c>
      <c r="B288" s="181">
        <v>287</v>
      </c>
      <c r="C288" s="177" t="s">
        <v>1000</v>
      </c>
      <c r="D288" s="18" t="s">
        <v>998</v>
      </c>
      <c r="E288" s="44" t="s">
        <v>1001</v>
      </c>
      <c r="F288" s="19" t="s">
        <v>164</v>
      </c>
      <c r="G288" s="19" t="s">
        <v>165</v>
      </c>
      <c r="H288" s="141"/>
      <c r="I288" s="20">
        <f t="shared" si="4"/>
        <v>1386500</v>
      </c>
      <c r="J288" s="21" t="s">
        <v>68</v>
      </c>
      <c r="K288" s="22">
        <f>VLOOKUP($J288,Sheet1!$A$2:$B$95,2,FALSE)</f>
        <v>233200</v>
      </c>
      <c r="L288" s="23" t="s">
        <v>53</v>
      </c>
      <c r="M288" s="22">
        <f>VLOOKUP($L288,Sheet1!$A$2:$B$95,2,FALSE)</f>
        <v>233200</v>
      </c>
      <c r="N288" s="24" t="s">
        <v>39</v>
      </c>
      <c r="O288" s="25">
        <f>VLOOKUP($N288,Sheet1!$A$2:$B$95,2,FALSE)</f>
        <v>78100</v>
      </c>
      <c r="P288" s="24" t="s">
        <v>128</v>
      </c>
      <c r="Q288" s="25">
        <f>VLOOKUP($P288,Sheet1!$A$2:$B$95,2,FALSE)</f>
        <v>46200</v>
      </c>
      <c r="R288" s="26" t="s">
        <v>42</v>
      </c>
      <c r="S288" s="27">
        <f>VLOOKUP($R288,Sheet1!$A$2:$B$95,2,FALSE)</f>
        <v>28600</v>
      </c>
      <c r="T288" s="26" t="s">
        <v>180</v>
      </c>
      <c r="U288" s="27">
        <f>VLOOKUP($T288,Sheet1!$A$2:$B$95,2,FALSE)</f>
        <v>0</v>
      </c>
      <c r="V288" s="26" t="s">
        <v>152</v>
      </c>
      <c r="W288" s="27">
        <f>VLOOKUP($V288,Sheet1!$A$2:$B$95,2,FALSE)</f>
        <v>233200</v>
      </c>
      <c r="X288" s="28" t="s">
        <v>108</v>
      </c>
      <c r="Y288" s="29">
        <f>VLOOKUP($X288,Sheet1!$A$2:$B$95,2,FALSE)</f>
        <v>484000</v>
      </c>
      <c r="Z288" s="37" t="s">
        <v>76</v>
      </c>
      <c r="AA288" s="29">
        <f>VLOOKUP($Z288,Sheet1!$A$2:$B$95,2,FALSE)</f>
        <v>0</v>
      </c>
      <c r="AB288" s="37" t="s">
        <v>69</v>
      </c>
      <c r="AC288" s="29">
        <f>VLOOKUP($AB288,Sheet1!$A$2:$B$95,2,FALSE)</f>
        <v>0</v>
      </c>
      <c r="AD288" s="31" t="s">
        <v>47</v>
      </c>
      <c r="AE288" s="32">
        <f>VLOOKUP($AD288,Sheet1!$A$2:$B$95,2,FALSE)</f>
        <v>0</v>
      </c>
      <c r="AF288" s="33" t="s">
        <v>143</v>
      </c>
      <c r="AG288" s="32">
        <f>VLOOKUP($AF288,Sheet1!$A$2:$B$95,2,FALSE)</f>
        <v>0</v>
      </c>
      <c r="AH288" s="38" t="s">
        <v>49</v>
      </c>
      <c r="AI288" s="35">
        <f>VLOOKUP($AH288,Sheet1!$A$2:$B$95,2,FALSE)</f>
        <v>0</v>
      </c>
      <c r="AJ288" s="172" t="s">
        <v>50</v>
      </c>
      <c r="AK288" s="35">
        <f>VLOOKUP($AJ288,Sheet1!$A$2:$B$95,2,FALSE)</f>
        <v>50000</v>
      </c>
    </row>
    <row r="289" spans="1:37">
      <c r="A289" s="157">
        <v>337</v>
      </c>
      <c r="B289" s="181">
        <v>288</v>
      </c>
      <c r="C289" s="177" t="s">
        <v>535</v>
      </c>
      <c r="D289" s="18" t="s">
        <v>540</v>
      </c>
      <c r="E289" s="44" t="s">
        <v>539</v>
      </c>
      <c r="F289" s="19" t="s">
        <v>36</v>
      </c>
      <c r="G289" s="19" t="s">
        <v>165</v>
      </c>
      <c r="H289" s="141" t="s">
        <v>1112</v>
      </c>
      <c r="I289" s="20">
        <f t="shared" si="4"/>
        <v>1385988</v>
      </c>
      <c r="J289" s="21" t="s">
        <v>68</v>
      </c>
      <c r="K289" s="22">
        <f>VLOOKUP($J289,Sheet1!$A$2:$B$95,2,FALSE)</f>
        <v>233200</v>
      </c>
      <c r="L289" s="23" t="s">
        <v>38</v>
      </c>
      <c r="M289" s="22">
        <f>VLOOKUP($L289,Sheet1!$A$2:$B$95,2,FALSE)</f>
        <v>354750</v>
      </c>
      <c r="N289" s="24" t="s">
        <v>39</v>
      </c>
      <c r="O289" s="25">
        <f>VLOOKUP($N289,Sheet1!$A$2:$B$95,2,FALSE)</f>
        <v>78100</v>
      </c>
      <c r="P289" s="24" t="s">
        <v>138</v>
      </c>
      <c r="Q289" s="25">
        <f>VLOOKUP($P289,Sheet1!$A$2:$B$95,2,FALSE)</f>
        <v>0</v>
      </c>
      <c r="R289" s="26" t="s">
        <v>150</v>
      </c>
      <c r="S289" s="27">
        <f>VLOOKUP($R289,Sheet1!$A$2:$B$95,2,FALSE)</f>
        <v>52938</v>
      </c>
      <c r="T289" s="26" t="s">
        <v>55</v>
      </c>
      <c r="U289" s="27">
        <f>VLOOKUP($T289,Sheet1!$A$2:$B$95,2,FALSE)</f>
        <v>105600</v>
      </c>
      <c r="V289" s="26" t="s">
        <v>43</v>
      </c>
      <c r="W289" s="27">
        <f>VLOOKUP($V289,Sheet1!$A$2:$B$95,2,FALSE)</f>
        <v>78100</v>
      </c>
      <c r="X289" s="28" t="s">
        <v>85</v>
      </c>
      <c r="Y289" s="29">
        <f>VLOOKUP($X289,Sheet1!$A$2:$B$95,2,FALSE)</f>
        <v>105600</v>
      </c>
      <c r="Z289" s="30" t="s">
        <v>72</v>
      </c>
      <c r="AA289" s="29">
        <f>VLOOKUP($Z289,Sheet1!$A$2:$B$95,2,FALSE)</f>
        <v>46200</v>
      </c>
      <c r="AB289" s="30" t="s">
        <v>113</v>
      </c>
      <c r="AC289" s="29">
        <f>VLOOKUP($AB289,Sheet1!$A$2:$B$95,2,FALSE)</f>
        <v>33000</v>
      </c>
      <c r="AD289" s="31" t="s">
        <v>47</v>
      </c>
      <c r="AE289" s="32">
        <f>VLOOKUP($AD289,Sheet1!$A$2:$B$95,2,FALSE)</f>
        <v>0</v>
      </c>
      <c r="AF289" s="33" t="s">
        <v>48</v>
      </c>
      <c r="AG289" s="32">
        <f>VLOOKUP($AF289,Sheet1!$A$2:$B$95,2,FALSE)</f>
        <v>148500</v>
      </c>
      <c r="AH289" s="34" t="s">
        <v>153</v>
      </c>
      <c r="AI289" s="35">
        <f>VLOOKUP($AH289,Sheet1!$A$2:$B$95,2,FALSE)</f>
        <v>100000</v>
      </c>
      <c r="AJ289" s="172" t="s">
        <v>50</v>
      </c>
      <c r="AK289" s="35">
        <f>VLOOKUP($AJ289,Sheet1!$A$2:$B$95,2,FALSE)</f>
        <v>50000</v>
      </c>
    </row>
    <row r="290" spans="1:37">
      <c r="A290" s="157">
        <v>233</v>
      </c>
      <c r="B290" s="181">
        <v>289</v>
      </c>
      <c r="C290" s="177" t="s">
        <v>702</v>
      </c>
      <c r="D290" s="18" t="s">
        <v>695</v>
      </c>
      <c r="E290" s="44" t="s">
        <v>696</v>
      </c>
      <c r="F290" s="19" t="s">
        <v>164</v>
      </c>
      <c r="G290" s="19" t="s">
        <v>165</v>
      </c>
      <c r="H290" s="141"/>
      <c r="I290" s="20">
        <f t="shared" si="4"/>
        <v>1385538</v>
      </c>
      <c r="J290" s="21" t="s">
        <v>53</v>
      </c>
      <c r="K290" s="22">
        <f>VLOOKUP($J290,Sheet1!$A$2:$B$95,2,FALSE)</f>
        <v>233200</v>
      </c>
      <c r="L290" s="23" t="s">
        <v>68</v>
      </c>
      <c r="M290" s="22">
        <f>VLOOKUP($L290,Sheet1!$A$2:$B$95,2,FALSE)</f>
        <v>233200</v>
      </c>
      <c r="N290" s="24" t="s">
        <v>118</v>
      </c>
      <c r="O290" s="25">
        <f>VLOOKUP($N290,Sheet1!$A$2:$B$95,2,FALSE)</f>
        <v>0</v>
      </c>
      <c r="P290" s="24" t="s">
        <v>54</v>
      </c>
      <c r="Q290" s="25">
        <f>VLOOKUP($P290,Sheet1!$A$2:$B$95,2,FALSE)</f>
        <v>0</v>
      </c>
      <c r="R290" s="26" t="s">
        <v>55</v>
      </c>
      <c r="S290" s="27">
        <f>VLOOKUP($R290,Sheet1!$A$2:$B$95,2,FALSE)</f>
        <v>105600</v>
      </c>
      <c r="T290" s="26" t="s">
        <v>180</v>
      </c>
      <c r="U290" s="27">
        <f>VLOOKUP($T290,Sheet1!$A$2:$B$95,2,FALSE)</f>
        <v>0</v>
      </c>
      <c r="V290" s="26" t="s">
        <v>43</v>
      </c>
      <c r="W290" s="27">
        <f>VLOOKUP($V290,Sheet1!$A$2:$B$95,2,FALSE)</f>
        <v>78100</v>
      </c>
      <c r="X290" s="28" t="s">
        <v>108</v>
      </c>
      <c r="Y290" s="29">
        <f>VLOOKUP($X290,Sheet1!$A$2:$B$95,2,FALSE)</f>
        <v>484000</v>
      </c>
      <c r="Z290" s="30" t="s">
        <v>44</v>
      </c>
      <c r="AA290" s="29">
        <f>VLOOKUP($Z290,Sheet1!$A$2:$B$95,2,FALSE)</f>
        <v>52938</v>
      </c>
      <c r="AB290" s="30" t="s">
        <v>57</v>
      </c>
      <c r="AC290" s="29">
        <f>VLOOKUP($AB290,Sheet1!$A$2:$B$95,2,FALSE)</f>
        <v>0</v>
      </c>
      <c r="AD290" s="31" t="s">
        <v>47</v>
      </c>
      <c r="AE290" s="32">
        <f>VLOOKUP($AD290,Sheet1!$A$2:$B$95,2,FALSE)</f>
        <v>0</v>
      </c>
      <c r="AF290" s="33" t="s">
        <v>48</v>
      </c>
      <c r="AG290" s="32">
        <f>VLOOKUP($AF290,Sheet1!$A$2:$B$95,2,FALSE)</f>
        <v>148500</v>
      </c>
      <c r="AH290" s="34" t="s">
        <v>49</v>
      </c>
      <c r="AI290" s="35">
        <f>VLOOKUP($AH290,Sheet1!$A$2:$B$95,2,FALSE)</f>
        <v>0</v>
      </c>
      <c r="AJ290" s="172" t="s">
        <v>50</v>
      </c>
      <c r="AK290" s="35">
        <f>VLOOKUP($AJ290,Sheet1!$A$2:$B$95,2,FALSE)</f>
        <v>50000</v>
      </c>
    </row>
    <row r="291" spans="1:37">
      <c r="A291" s="157">
        <v>398</v>
      </c>
      <c r="B291" s="181">
        <v>290</v>
      </c>
      <c r="C291" s="177" t="s">
        <v>784</v>
      </c>
      <c r="D291" s="18" t="s">
        <v>783</v>
      </c>
      <c r="E291" s="44" t="s">
        <v>785</v>
      </c>
      <c r="F291" s="19" t="s">
        <v>164</v>
      </c>
      <c r="G291" s="19" t="s">
        <v>165</v>
      </c>
      <c r="H291" s="141"/>
      <c r="I291" s="20">
        <f t="shared" si="4"/>
        <v>1385538</v>
      </c>
      <c r="J291" s="21" t="s">
        <v>37</v>
      </c>
      <c r="K291" s="22">
        <f>VLOOKUP($J291,Sheet1!$A$2:$B$95,2,FALSE)</f>
        <v>0</v>
      </c>
      <c r="L291" s="23" t="s">
        <v>53</v>
      </c>
      <c r="M291" s="22">
        <f>VLOOKUP($L291,Sheet1!$A$2:$B$95,2,FALSE)</f>
        <v>233200</v>
      </c>
      <c r="N291" s="24" t="s">
        <v>122</v>
      </c>
      <c r="O291" s="25">
        <f>VLOOKUP($N291,Sheet1!$A$2:$B$95,2,FALSE)</f>
        <v>484000</v>
      </c>
      <c r="P291" s="24" t="s">
        <v>40</v>
      </c>
      <c r="Q291" s="25">
        <f>VLOOKUP($P291,Sheet1!$A$2:$B$95,2,FALSE)</f>
        <v>52938</v>
      </c>
      <c r="R291" s="26" t="s">
        <v>152</v>
      </c>
      <c r="S291" s="27">
        <f>VLOOKUP($R291,Sheet1!$A$2:$B$95,2,FALSE)</f>
        <v>233200</v>
      </c>
      <c r="T291" s="26" t="s">
        <v>55</v>
      </c>
      <c r="U291" s="27">
        <f>VLOOKUP($T291,Sheet1!$A$2:$B$95,2,FALSE)</f>
        <v>105600</v>
      </c>
      <c r="V291" s="26" t="s">
        <v>43</v>
      </c>
      <c r="W291" s="27">
        <f>VLOOKUP($V291,Sheet1!$A$2:$B$95,2,FALSE)</f>
        <v>78100</v>
      </c>
      <c r="X291" s="28" t="s">
        <v>119</v>
      </c>
      <c r="Y291" s="29">
        <f>VLOOKUP($X291,Sheet1!$A$2:$B$95,2,FALSE)</f>
        <v>0</v>
      </c>
      <c r="Z291" s="30" t="s">
        <v>57</v>
      </c>
      <c r="AA291" s="29">
        <f>VLOOKUP($Z291,Sheet1!$A$2:$B$95,2,FALSE)</f>
        <v>0</v>
      </c>
      <c r="AB291" s="30" t="s">
        <v>69</v>
      </c>
      <c r="AC291" s="29">
        <f>VLOOKUP($AB291,Sheet1!$A$2:$B$95,2,FALSE)</f>
        <v>0</v>
      </c>
      <c r="AD291" s="31" t="s">
        <v>48</v>
      </c>
      <c r="AE291" s="32">
        <f>VLOOKUP($AD291,Sheet1!$A$2:$B$95,2,FALSE)</f>
        <v>148500</v>
      </c>
      <c r="AF291" s="33" t="s">
        <v>143</v>
      </c>
      <c r="AG291" s="32">
        <f>VLOOKUP($AF291,Sheet1!$A$2:$B$95,2,FALSE)</f>
        <v>0</v>
      </c>
      <c r="AH291" s="34" t="s">
        <v>151</v>
      </c>
      <c r="AI291" s="35">
        <f>VLOOKUP($AH291,Sheet1!$A$2:$B$95,2,FALSE)</f>
        <v>0</v>
      </c>
      <c r="AJ291" s="172" t="s">
        <v>50</v>
      </c>
      <c r="AK291" s="35">
        <f>VLOOKUP($AJ291,Sheet1!$A$2:$B$95,2,FALSE)</f>
        <v>50000</v>
      </c>
    </row>
    <row r="292" spans="1:37">
      <c r="A292" s="157">
        <v>351</v>
      </c>
      <c r="B292" s="181">
        <v>291</v>
      </c>
      <c r="C292" s="177" t="s">
        <v>764</v>
      </c>
      <c r="D292" s="18" t="s">
        <v>763</v>
      </c>
      <c r="E292" s="44" t="s">
        <v>264</v>
      </c>
      <c r="F292" s="19" t="s">
        <v>164</v>
      </c>
      <c r="G292" s="19" t="s">
        <v>165</v>
      </c>
      <c r="H292" s="141"/>
      <c r="I292" s="20">
        <f t="shared" si="4"/>
        <v>1381500</v>
      </c>
      <c r="J292" s="21" t="s">
        <v>75</v>
      </c>
      <c r="K292" s="22">
        <f>VLOOKUP($J292,Sheet1!$A$2:$B$95,2,FALSE)</f>
        <v>233200</v>
      </c>
      <c r="L292" s="23" t="s">
        <v>53</v>
      </c>
      <c r="M292" s="22">
        <f>VLOOKUP($L292,Sheet1!$A$2:$B$95,2,FALSE)</f>
        <v>233200</v>
      </c>
      <c r="N292" s="24" t="s">
        <v>101</v>
      </c>
      <c r="O292" s="25">
        <f>VLOOKUP($N292,Sheet1!$A$2:$B$95,2,FALSE)</f>
        <v>396000</v>
      </c>
      <c r="P292" s="24" t="s">
        <v>128</v>
      </c>
      <c r="Q292" s="25">
        <f>VLOOKUP($P292,Sheet1!$A$2:$B$95,2,FALSE)</f>
        <v>46200</v>
      </c>
      <c r="R292" s="26" t="s">
        <v>148</v>
      </c>
      <c r="S292" s="27">
        <f>VLOOKUP($R292,Sheet1!$A$2:$B$95,2,FALSE)</f>
        <v>40700</v>
      </c>
      <c r="T292" s="26" t="s">
        <v>161</v>
      </c>
      <c r="U292" s="27">
        <f>VLOOKUP($T292,Sheet1!$A$2:$B$95,2,FALSE)</f>
        <v>0</v>
      </c>
      <c r="V292" s="26" t="s">
        <v>43</v>
      </c>
      <c r="W292" s="27">
        <f>VLOOKUP($V292,Sheet1!$A$2:$B$95,2,FALSE)</f>
        <v>78100</v>
      </c>
      <c r="X292" s="28" t="s">
        <v>76</v>
      </c>
      <c r="Y292" s="29">
        <f>VLOOKUP($X292,Sheet1!$A$2:$B$95,2,FALSE)</f>
        <v>0</v>
      </c>
      <c r="Z292" s="30" t="s">
        <v>85</v>
      </c>
      <c r="AA292" s="29">
        <f>VLOOKUP($Z292,Sheet1!$A$2:$B$95,2,FALSE)</f>
        <v>105600</v>
      </c>
      <c r="AB292" s="30" t="s">
        <v>57</v>
      </c>
      <c r="AC292" s="29">
        <f>VLOOKUP($AB292,Sheet1!$A$2:$B$95,2,FALSE)</f>
        <v>0</v>
      </c>
      <c r="AD292" s="31" t="s">
        <v>48</v>
      </c>
      <c r="AE292" s="32">
        <f>VLOOKUP($AD292,Sheet1!$A$2:$B$95,2,FALSE)</f>
        <v>148500</v>
      </c>
      <c r="AF292" s="33" t="s">
        <v>133</v>
      </c>
      <c r="AG292" s="32">
        <f>VLOOKUP($AF292,Sheet1!$A$2:$B$95,2,FALSE)</f>
        <v>0</v>
      </c>
      <c r="AH292" s="34" t="s">
        <v>153</v>
      </c>
      <c r="AI292" s="35">
        <f>VLOOKUP($AH292,Sheet1!$A$2:$B$95,2,FALSE)</f>
        <v>100000</v>
      </c>
      <c r="AJ292" s="172" t="s">
        <v>49</v>
      </c>
      <c r="AK292" s="35">
        <f>VLOOKUP($AJ292,Sheet1!$A$2:$B$95,2,FALSE)</f>
        <v>0</v>
      </c>
    </row>
    <row r="293" spans="1:37">
      <c r="A293" s="157">
        <v>134</v>
      </c>
      <c r="B293" s="181">
        <v>292</v>
      </c>
      <c r="C293" s="177" t="s">
        <v>553</v>
      </c>
      <c r="D293" s="18" t="s">
        <v>552</v>
      </c>
      <c r="E293" s="44" t="s">
        <v>556</v>
      </c>
      <c r="F293" s="19" t="s">
        <v>36</v>
      </c>
      <c r="G293" s="19" t="s">
        <v>165</v>
      </c>
      <c r="H293" s="141">
        <v>240</v>
      </c>
      <c r="I293" s="20">
        <f t="shared" si="4"/>
        <v>1380488</v>
      </c>
      <c r="J293" s="21" t="s">
        <v>37</v>
      </c>
      <c r="K293" s="22">
        <f>VLOOKUP($J293,Sheet1!$A$2:$B$95,2,FALSE)</f>
        <v>0</v>
      </c>
      <c r="L293" s="23" t="s">
        <v>38</v>
      </c>
      <c r="M293" s="22">
        <f>VLOOKUP($L293,Sheet1!$A$2:$B$95,2,FALSE)</f>
        <v>354750</v>
      </c>
      <c r="N293" s="24" t="s">
        <v>122</v>
      </c>
      <c r="O293" s="25">
        <f>VLOOKUP($N293,Sheet1!$A$2:$B$95,2,FALSE)</f>
        <v>484000</v>
      </c>
      <c r="P293" s="24" t="s">
        <v>54</v>
      </c>
      <c r="Q293" s="25">
        <f>VLOOKUP($P293,Sheet1!$A$2:$B$95,2,FALSE)</f>
        <v>0</v>
      </c>
      <c r="R293" s="26" t="s">
        <v>152</v>
      </c>
      <c r="S293" s="27">
        <f>VLOOKUP($R293,Sheet1!$A$2:$B$95,2,FALSE)</f>
        <v>233200</v>
      </c>
      <c r="T293" s="26" t="s">
        <v>156</v>
      </c>
      <c r="U293" s="27">
        <f>VLOOKUP($T293,Sheet1!$A$2:$B$95,2,FALSE)</f>
        <v>0</v>
      </c>
      <c r="V293" s="26" t="s">
        <v>55</v>
      </c>
      <c r="W293" s="27">
        <f>VLOOKUP($V293,Sheet1!$A$2:$B$95,2,FALSE)</f>
        <v>105600</v>
      </c>
      <c r="X293" s="28" t="s">
        <v>44</v>
      </c>
      <c r="Y293" s="29">
        <f>VLOOKUP($X293,Sheet1!$A$2:$B$95,2,FALSE)</f>
        <v>52938</v>
      </c>
      <c r="Z293" s="30" t="s">
        <v>96</v>
      </c>
      <c r="AA293" s="29">
        <f>VLOOKUP($Z293,Sheet1!$A$2:$B$95,2,FALSE)</f>
        <v>0</v>
      </c>
      <c r="AB293" s="30" t="s">
        <v>69</v>
      </c>
      <c r="AC293" s="29">
        <f>VLOOKUP($AB293,Sheet1!$A$2:$B$95,2,FALSE)</f>
        <v>0</v>
      </c>
      <c r="AD293" s="33" t="s">
        <v>131</v>
      </c>
      <c r="AE293" s="32">
        <f>VLOOKUP($AD293,Sheet1!$A$2:$B$95,2,FALSE)</f>
        <v>0</v>
      </c>
      <c r="AF293" s="33" t="s">
        <v>144</v>
      </c>
      <c r="AG293" s="32">
        <f>VLOOKUP($AF293,Sheet1!$A$2:$B$95,2,FALSE)</f>
        <v>0</v>
      </c>
      <c r="AH293" s="34" t="s">
        <v>153</v>
      </c>
      <c r="AI293" s="35">
        <f>VLOOKUP($AH293,Sheet1!$A$2:$B$95,2,FALSE)</f>
        <v>100000</v>
      </c>
      <c r="AJ293" s="172" t="s">
        <v>50</v>
      </c>
      <c r="AK293" s="35">
        <f>VLOOKUP($AJ293,Sheet1!$A$2:$B$95,2,FALSE)</f>
        <v>50000</v>
      </c>
    </row>
    <row r="294" spans="1:37">
      <c r="A294" s="157">
        <v>224</v>
      </c>
      <c r="B294" s="181">
        <v>293</v>
      </c>
      <c r="C294" s="177" t="s">
        <v>888</v>
      </c>
      <c r="D294" s="18" t="s">
        <v>885</v>
      </c>
      <c r="E294" s="44" t="s">
        <v>889</v>
      </c>
      <c r="F294" s="19" t="s">
        <v>164</v>
      </c>
      <c r="G294" s="19" t="s">
        <v>165</v>
      </c>
      <c r="H294" s="141"/>
      <c r="I294" s="20">
        <f t="shared" si="4"/>
        <v>1379900</v>
      </c>
      <c r="J294" s="21" t="s">
        <v>64</v>
      </c>
      <c r="K294" s="22">
        <f>VLOOKUP($J294,Sheet1!$A$2:$B$95,2,FALSE)</f>
        <v>105600</v>
      </c>
      <c r="L294" s="23" t="s">
        <v>53</v>
      </c>
      <c r="M294" s="22">
        <f>VLOOKUP($L294,Sheet1!$A$2:$B$95,2,FALSE)</f>
        <v>233200</v>
      </c>
      <c r="N294" s="41" t="s">
        <v>101</v>
      </c>
      <c r="O294" s="25">
        <f>VLOOKUP($N294,Sheet1!$A$2:$B$95,2,FALSE)</f>
        <v>396000</v>
      </c>
      <c r="P294" s="24" t="s">
        <v>128</v>
      </c>
      <c r="Q294" s="25">
        <f>VLOOKUP($P294,Sheet1!$A$2:$B$95,2,FALSE)</f>
        <v>46200</v>
      </c>
      <c r="R294" s="26" t="s">
        <v>41</v>
      </c>
      <c r="S294" s="27">
        <f>VLOOKUP($R294,Sheet1!$A$2:$B$95,2,FALSE)</f>
        <v>68200</v>
      </c>
      <c r="T294" s="26" t="s">
        <v>55</v>
      </c>
      <c r="U294" s="27">
        <f>VLOOKUP($T294,Sheet1!$A$2:$B$95,2,FALSE)</f>
        <v>105600</v>
      </c>
      <c r="V294" s="26" t="s">
        <v>43</v>
      </c>
      <c r="W294" s="27">
        <f>VLOOKUP($V294,Sheet1!$A$2:$B$95,2,FALSE)</f>
        <v>78100</v>
      </c>
      <c r="X294" s="28" t="s">
        <v>106</v>
      </c>
      <c r="Y294" s="29">
        <f>VLOOKUP($X294,Sheet1!$A$2:$B$95,2,FALSE)</f>
        <v>148500</v>
      </c>
      <c r="Z294" s="28" t="s">
        <v>119</v>
      </c>
      <c r="AA294" s="29">
        <f>VLOOKUP($Z294,Sheet1!$A$2:$B$95,2,FALSE)</f>
        <v>0</v>
      </c>
      <c r="AB294" s="30" t="s">
        <v>69</v>
      </c>
      <c r="AC294" s="29">
        <f>VLOOKUP($AB294,Sheet1!$A$2:$B$95,2,FALSE)</f>
        <v>0</v>
      </c>
      <c r="AD294" s="31" t="s">
        <v>47</v>
      </c>
      <c r="AE294" s="32">
        <f>VLOOKUP($AD294,Sheet1!$A$2:$B$95,2,FALSE)</f>
        <v>0</v>
      </c>
      <c r="AF294" s="33" t="s">
        <v>48</v>
      </c>
      <c r="AG294" s="32">
        <f>VLOOKUP($AF294,Sheet1!$A$2:$B$95,2,FALSE)</f>
        <v>148500</v>
      </c>
      <c r="AH294" s="38" t="s">
        <v>49</v>
      </c>
      <c r="AI294" s="35">
        <f>VLOOKUP($AH294,Sheet1!$A$2:$B$95,2,FALSE)</f>
        <v>0</v>
      </c>
      <c r="AJ294" s="172" t="s">
        <v>50</v>
      </c>
      <c r="AK294" s="35">
        <f>VLOOKUP($AJ294,Sheet1!$A$2:$B$95,2,FALSE)</f>
        <v>50000</v>
      </c>
    </row>
    <row r="295" spans="1:37">
      <c r="A295" s="157">
        <v>262</v>
      </c>
      <c r="B295" s="181">
        <v>294</v>
      </c>
      <c r="C295" s="177" t="s">
        <v>367</v>
      </c>
      <c r="D295" s="18" t="s">
        <v>365</v>
      </c>
      <c r="E295" s="44" t="s">
        <v>368</v>
      </c>
      <c r="F295" s="19" t="s">
        <v>164</v>
      </c>
      <c r="G295" s="19" t="s">
        <v>165</v>
      </c>
      <c r="H295" s="141"/>
      <c r="I295" s="20">
        <f t="shared" si="4"/>
        <v>1376188</v>
      </c>
      <c r="J295" s="21" t="s">
        <v>53</v>
      </c>
      <c r="K295" s="22">
        <f>VLOOKUP($J295,Sheet1!$A$2:$B$95,2,FALSE)</f>
        <v>233200</v>
      </c>
      <c r="L295" s="23" t="s">
        <v>38</v>
      </c>
      <c r="M295" s="22">
        <f>VLOOKUP($L295,Sheet1!$A$2:$B$95,2,FALSE)</f>
        <v>354750</v>
      </c>
      <c r="N295" s="24" t="s">
        <v>101</v>
      </c>
      <c r="O295" s="25">
        <f>VLOOKUP($N295,Sheet1!$A$2:$B$95,2,FALSE)</f>
        <v>396000</v>
      </c>
      <c r="P295" s="24" t="s">
        <v>128</v>
      </c>
      <c r="Q295" s="25">
        <f>VLOOKUP($P295,Sheet1!$A$2:$B$95,2,FALSE)</f>
        <v>46200</v>
      </c>
      <c r="R295" s="26" t="s">
        <v>41</v>
      </c>
      <c r="S295" s="27">
        <f>VLOOKUP($R295,Sheet1!$A$2:$B$95,2,FALSE)</f>
        <v>68200</v>
      </c>
      <c r="T295" s="26" t="s">
        <v>150</v>
      </c>
      <c r="U295" s="27">
        <f>VLOOKUP($T295,Sheet1!$A$2:$B$95,2,FALSE)</f>
        <v>52938</v>
      </c>
      <c r="V295" s="26" t="s">
        <v>42</v>
      </c>
      <c r="W295" s="27">
        <f>VLOOKUP($V295,Sheet1!$A$2:$B$95,2,FALSE)</f>
        <v>28600</v>
      </c>
      <c r="X295" s="28" t="s">
        <v>85</v>
      </c>
      <c r="Y295" s="29">
        <f>VLOOKUP($X295,Sheet1!$A$2:$B$95,2,FALSE)</f>
        <v>105600</v>
      </c>
      <c r="Z295" s="30" t="s">
        <v>127</v>
      </c>
      <c r="AA295" s="29">
        <f>VLOOKUP($Z295,Sheet1!$A$2:$B$95,2,FALSE)</f>
        <v>40700</v>
      </c>
      <c r="AB295" s="30" t="s">
        <v>69</v>
      </c>
      <c r="AC295" s="29">
        <f>VLOOKUP($AB295,Sheet1!$A$2:$B$95,2,FALSE)</f>
        <v>0</v>
      </c>
      <c r="AD295" s="31" t="s">
        <v>47</v>
      </c>
      <c r="AE295" s="32">
        <f>VLOOKUP($AD295,Sheet1!$A$2:$B$95,2,FALSE)</f>
        <v>0</v>
      </c>
      <c r="AF295" s="33" t="s">
        <v>133</v>
      </c>
      <c r="AG295" s="32">
        <f>VLOOKUP($AF295,Sheet1!$A$2:$B$95,2,FALSE)</f>
        <v>0</v>
      </c>
      <c r="AH295" s="34" t="s">
        <v>151</v>
      </c>
      <c r="AI295" s="35">
        <f>VLOOKUP($AH295,Sheet1!$A$2:$B$95,2,FALSE)</f>
        <v>0</v>
      </c>
      <c r="AJ295" s="172" t="s">
        <v>50</v>
      </c>
      <c r="AK295" s="35">
        <f>VLOOKUP($AJ295,Sheet1!$A$2:$B$95,2,FALSE)</f>
        <v>50000</v>
      </c>
    </row>
    <row r="296" spans="1:37">
      <c r="A296" s="157">
        <v>325</v>
      </c>
      <c r="B296" s="181">
        <v>295</v>
      </c>
      <c r="C296" s="177" t="s">
        <v>616</v>
      </c>
      <c r="D296" s="18" t="s">
        <v>615</v>
      </c>
      <c r="E296" s="44" t="s">
        <v>617</v>
      </c>
      <c r="F296" s="19" t="s">
        <v>164</v>
      </c>
      <c r="G296" s="19" t="s">
        <v>165</v>
      </c>
      <c r="H296" s="141"/>
      <c r="I296" s="20">
        <f t="shared" si="4"/>
        <v>1373938</v>
      </c>
      <c r="J296" s="21" t="s">
        <v>37</v>
      </c>
      <c r="K296" s="22">
        <f>VLOOKUP($J296,Sheet1!$A$2:$B$95,2,FALSE)</f>
        <v>0</v>
      </c>
      <c r="L296" s="23" t="s">
        <v>53</v>
      </c>
      <c r="M296" s="22">
        <f>VLOOKUP($L296,Sheet1!$A$2:$B$95,2,FALSE)</f>
        <v>233200</v>
      </c>
      <c r="N296" s="24" t="s">
        <v>101</v>
      </c>
      <c r="O296" s="25">
        <f>VLOOKUP($N296,Sheet1!$A$2:$B$95,2,FALSE)</f>
        <v>396000</v>
      </c>
      <c r="P296" s="24" t="s">
        <v>39</v>
      </c>
      <c r="Q296" s="25">
        <f>VLOOKUP($P296,Sheet1!$A$2:$B$95,2,FALSE)</f>
        <v>78100</v>
      </c>
      <c r="R296" s="26" t="s">
        <v>55</v>
      </c>
      <c r="S296" s="27">
        <f>VLOOKUP($R296,Sheet1!$A$2:$B$95,2,FALSE)</f>
        <v>105600</v>
      </c>
      <c r="T296" s="26" t="s">
        <v>159</v>
      </c>
      <c r="U296" s="27">
        <f>VLOOKUP($T296,Sheet1!$A$2:$B$95,2,FALSE)</f>
        <v>181500</v>
      </c>
      <c r="V296" s="26" t="s">
        <v>43</v>
      </c>
      <c r="W296" s="27">
        <f>VLOOKUP($V296,Sheet1!$A$2:$B$95,2,FALSE)</f>
        <v>78100</v>
      </c>
      <c r="X296" s="28" t="s">
        <v>44</v>
      </c>
      <c r="Y296" s="29">
        <f>VLOOKUP($X296,Sheet1!$A$2:$B$95,2,FALSE)</f>
        <v>52938</v>
      </c>
      <c r="Z296" s="30" t="s">
        <v>119</v>
      </c>
      <c r="AA296" s="29">
        <f>VLOOKUP($Z296,Sheet1!$A$2:$B$95,2,FALSE)</f>
        <v>0</v>
      </c>
      <c r="AB296" s="30" t="s">
        <v>57</v>
      </c>
      <c r="AC296" s="29">
        <f>VLOOKUP($AB296,Sheet1!$A$2:$B$95,2,FALSE)</f>
        <v>0</v>
      </c>
      <c r="AD296" s="31" t="s">
        <v>47</v>
      </c>
      <c r="AE296" s="32">
        <f>VLOOKUP($AD296,Sheet1!$A$2:$B$95,2,FALSE)</f>
        <v>0</v>
      </c>
      <c r="AF296" s="33" t="s">
        <v>48</v>
      </c>
      <c r="AG296" s="32">
        <f>VLOOKUP($AF296,Sheet1!$A$2:$B$95,2,FALSE)</f>
        <v>148500</v>
      </c>
      <c r="AH296" s="34" t="s">
        <v>153</v>
      </c>
      <c r="AI296" s="35">
        <f>VLOOKUP($AH296,Sheet1!$A$2:$B$95,2,FALSE)</f>
        <v>100000</v>
      </c>
      <c r="AJ296" s="172" t="s">
        <v>49</v>
      </c>
      <c r="AK296" s="35">
        <f>VLOOKUP($AJ296,Sheet1!$A$2:$B$95,2,FALSE)</f>
        <v>0</v>
      </c>
    </row>
    <row r="297" spans="1:37">
      <c r="A297" s="157">
        <v>210</v>
      </c>
      <c r="B297" s="181">
        <v>296</v>
      </c>
      <c r="C297" s="178" t="s">
        <v>904</v>
      </c>
      <c r="D297" s="18" t="s">
        <v>909</v>
      </c>
      <c r="E297" s="44" t="s">
        <v>899</v>
      </c>
      <c r="F297" s="19" t="s">
        <v>164</v>
      </c>
      <c r="G297" s="19" t="s">
        <v>165</v>
      </c>
      <c r="H297" s="141"/>
      <c r="I297" s="20">
        <f t="shared" si="4"/>
        <v>1373850</v>
      </c>
      <c r="J297" s="21" t="s">
        <v>75</v>
      </c>
      <c r="K297" s="22">
        <f>VLOOKUP($J297,Sheet1!$A$2:$B$95,2,FALSE)</f>
        <v>233200</v>
      </c>
      <c r="L297" s="23" t="s">
        <v>53</v>
      </c>
      <c r="M297" s="22">
        <f>VLOOKUP($L297,Sheet1!$A$2:$B$95,2,FALSE)</f>
        <v>233200</v>
      </c>
      <c r="N297" s="24" t="s">
        <v>122</v>
      </c>
      <c r="O297" s="25">
        <f>VLOOKUP($N297,Sheet1!$A$2:$B$95,2,FALSE)</f>
        <v>484000</v>
      </c>
      <c r="P297" s="41" t="s">
        <v>54</v>
      </c>
      <c r="Q297" s="25">
        <f>VLOOKUP($P297,Sheet1!$A$2:$B$95,2,FALSE)</f>
        <v>0</v>
      </c>
      <c r="R297" s="26" t="s">
        <v>152</v>
      </c>
      <c r="S297" s="27">
        <f>VLOOKUP($R297,Sheet1!$A$2:$B$95,2,FALSE)</f>
        <v>233200</v>
      </c>
      <c r="T297" s="26" t="s">
        <v>180</v>
      </c>
      <c r="U297" s="27">
        <f>VLOOKUP($T297,Sheet1!$A$2:$B$95,2,FALSE)</f>
        <v>0</v>
      </c>
      <c r="V297" s="26" t="s">
        <v>43</v>
      </c>
      <c r="W297" s="27">
        <f>VLOOKUP($V297,Sheet1!$A$2:$B$95,2,FALSE)</f>
        <v>78100</v>
      </c>
      <c r="X297" s="37" t="s">
        <v>66</v>
      </c>
      <c r="Y297" s="29">
        <f>VLOOKUP($X297,Sheet1!$A$2:$B$95,2,FALSE)</f>
        <v>62150</v>
      </c>
      <c r="Z297" s="28" t="s">
        <v>93</v>
      </c>
      <c r="AA297" s="29">
        <f>VLOOKUP($Z297,Sheet1!$A$2:$B$95,2,FALSE)</f>
        <v>0</v>
      </c>
      <c r="AB297" s="30" t="s">
        <v>69</v>
      </c>
      <c r="AC297" s="29">
        <f>VLOOKUP($AB297,Sheet1!$A$2:$B$95,2,FALSE)</f>
        <v>0</v>
      </c>
      <c r="AD297" s="33" t="s">
        <v>47</v>
      </c>
      <c r="AE297" s="32">
        <f>VLOOKUP($AD297,Sheet1!$A$2:$B$95,2,FALSE)</f>
        <v>0</v>
      </c>
      <c r="AF297" s="39" t="s">
        <v>133</v>
      </c>
      <c r="AG297" s="32">
        <f>VLOOKUP($AF297,Sheet1!$A$2:$B$95,2,FALSE)</f>
        <v>0</v>
      </c>
      <c r="AH297" s="38" t="s">
        <v>58</v>
      </c>
      <c r="AI297" s="35">
        <f>VLOOKUP($AH297,Sheet1!$A$2:$B$95,2,FALSE)</f>
        <v>0</v>
      </c>
      <c r="AJ297" s="172" t="s">
        <v>50</v>
      </c>
      <c r="AK297" s="35">
        <f>VLOOKUP($AJ297,Sheet1!$A$2:$B$95,2,FALSE)</f>
        <v>50000</v>
      </c>
    </row>
    <row r="298" spans="1:37">
      <c r="A298" s="157">
        <v>317</v>
      </c>
      <c r="B298" s="181">
        <v>297</v>
      </c>
      <c r="C298" s="177" t="s">
        <v>1058</v>
      </c>
      <c r="D298" s="18" t="s">
        <v>843</v>
      </c>
      <c r="E298" s="44" t="s">
        <v>845</v>
      </c>
      <c r="F298" s="45" t="s">
        <v>164</v>
      </c>
      <c r="G298" s="45" t="s">
        <v>165</v>
      </c>
      <c r="H298" s="144"/>
      <c r="I298" s="20">
        <f t="shared" si="4"/>
        <v>1373240</v>
      </c>
      <c r="J298" s="21" t="s">
        <v>53</v>
      </c>
      <c r="K298" s="22">
        <f>VLOOKUP($J298,Sheet1!$A$2:$B$95,2,FALSE)</f>
        <v>233200</v>
      </c>
      <c r="L298" s="23" t="s">
        <v>68</v>
      </c>
      <c r="M298" s="22">
        <f>VLOOKUP($L298,Sheet1!$A$2:$B$95,2,FALSE)</f>
        <v>233200</v>
      </c>
      <c r="N298" s="24" t="s">
        <v>54</v>
      </c>
      <c r="O298" s="25">
        <f>VLOOKUP($N298,Sheet1!$A$2:$B$95,2,FALSE)</f>
        <v>0</v>
      </c>
      <c r="P298" s="24" t="s">
        <v>115</v>
      </c>
      <c r="Q298" s="25">
        <f>VLOOKUP($P298,Sheet1!$A$2:$B$95,2,FALSE)</f>
        <v>30140</v>
      </c>
      <c r="R298" s="48" t="s">
        <v>55</v>
      </c>
      <c r="S298" s="27">
        <f>VLOOKUP($R298,Sheet1!$A$2:$B$95,2,FALSE)</f>
        <v>105600</v>
      </c>
      <c r="T298" s="26" t="s">
        <v>146</v>
      </c>
      <c r="U298" s="27">
        <f>VLOOKUP($T298,Sheet1!$A$2:$B$95,2,FALSE)</f>
        <v>181500</v>
      </c>
      <c r="V298" s="26" t="s">
        <v>174</v>
      </c>
      <c r="W298" s="27">
        <f>VLOOKUP($V298,Sheet1!$A$2:$B$95,2,FALSE)</f>
        <v>0</v>
      </c>
      <c r="X298" s="37" t="s">
        <v>119</v>
      </c>
      <c r="Y298" s="29">
        <f>VLOOKUP($X298,Sheet1!$A$2:$B$95,2,FALSE)</f>
        <v>0</v>
      </c>
      <c r="Z298" s="30" t="s">
        <v>108</v>
      </c>
      <c r="AA298" s="29">
        <f>VLOOKUP($Z298,Sheet1!$A$2:$B$95,2,FALSE)</f>
        <v>484000</v>
      </c>
      <c r="AB298" s="28" t="s">
        <v>85</v>
      </c>
      <c r="AC298" s="29">
        <f>VLOOKUP($AB298,Sheet1!$A$2:$B$95,2,FALSE)</f>
        <v>105600</v>
      </c>
      <c r="AD298" s="31" t="s">
        <v>47</v>
      </c>
      <c r="AE298" s="32">
        <f>VLOOKUP($AD298,Sheet1!$A$2:$B$95,2,FALSE)</f>
        <v>0</v>
      </c>
      <c r="AF298" s="39" t="s">
        <v>143</v>
      </c>
      <c r="AG298" s="32">
        <f>VLOOKUP($AF298,Sheet1!$A$2:$B$95,2,FALSE)</f>
        <v>0</v>
      </c>
      <c r="AH298" s="34" t="s">
        <v>49</v>
      </c>
      <c r="AI298" s="35">
        <f>VLOOKUP($AH298,Sheet1!$A$2:$B$95,2,FALSE)</f>
        <v>0</v>
      </c>
      <c r="AJ298" s="172" t="s">
        <v>58</v>
      </c>
      <c r="AK298" s="35">
        <f>VLOOKUP($AJ298,Sheet1!$A$2:$B$95,2,FALSE)</f>
        <v>0</v>
      </c>
    </row>
    <row r="299" spans="1:37">
      <c r="A299" s="157">
        <v>256</v>
      </c>
      <c r="B299" s="181">
        <v>298</v>
      </c>
      <c r="C299" s="177" t="s">
        <v>244</v>
      </c>
      <c r="D299" s="18" t="s">
        <v>243</v>
      </c>
      <c r="E299" s="44" t="s">
        <v>245</v>
      </c>
      <c r="F299" s="19" t="s">
        <v>164</v>
      </c>
      <c r="G299" s="19" t="s">
        <v>165</v>
      </c>
      <c r="H299" s="141"/>
      <c r="I299" s="20">
        <f t="shared" si="4"/>
        <v>1371688</v>
      </c>
      <c r="J299" s="21" t="s">
        <v>37</v>
      </c>
      <c r="K299" s="22">
        <f>VLOOKUP($J299,Sheet1!$A$2:$B$95,2,FALSE)</f>
        <v>0</v>
      </c>
      <c r="L299" s="23" t="s">
        <v>38</v>
      </c>
      <c r="M299" s="22">
        <f>VLOOKUP($L299,Sheet1!$A$2:$B$95,2,FALSE)</f>
        <v>354750</v>
      </c>
      <c r="N299" s="24" t="s">
        <v>40</v>
      </c>
      <c r="O299" s="25">
        <f>VLOOKUP($N299,Sheet1!$A$2:$B$95,2,FALSE)</f>
        <v>52938</v>
      </c>
      <c r="P299" s="24" t="s">
        <v>54</v>
      </c>
      <c r="Q299" s="25">
        <f>VLOOKUP($P299,Sheet1!$A$2:$B$95,2,FALSE)</f>
        <v>0</v>
      </c>
      <c r="R299" s="26" t="s">
        <v>55</v>
      </c>
      <c r="S299" s="27">
        <f>VLOOKUP($R299,Sheet1!$A$2:$B$95,2,FALSE)</f>
        <v>105600</v>
      </c>
      <c r="T299" s="26" t="s">
        <v>56</v>
      </c>
      <c r="U299" s="27">
        <f>VLOOKUP($T299,Sheet1!$A$2:$B$95,2,FALSE)</f>
        <v>40700</v>
      </c>
      <c r="V299" s="26" t="s">
        <v>43</v>
      </c>
      <c r="W299" s="27">
        <f>VLOOKUP($V299,Sheet1!$A$2:$B$95,2,FALSE)</f>
        <v>78100</v>
      </c>
      <c r="X299" s="28" t="s">
        <v>85</v>
      </c>
      <c r="Y299" s="29">
        <f>VLOOKUP($X299,Sheet1!$A$2:$B$95,2,FALSE)</f>
        <v>105600</v>
      </c>
      <c r="Z299" s="30" t="s">
        <v>108</v>
      </c>
      <c r="AA299" s="29">
        <f>VLOOKUP($Z299,Sheet1!$A$2:$B$95,2,FALSE)</f>
        <v>484000</v>
      </c>
      <c r="AB299" s="30" t="s">
        <v>76</v>
      </c>
      <c r="AC299" s="29">
        <f>VLOOKUP($AB299,Sheet1!$A$2:$B$95,2,FALSE)</f>
        <v>0</v>
      </c>
      <c r="AD299" s="31" t="s">
        <v>143</v>
      </c>
      <c r="AE299" s="32">
        <f>VLOOKUP($AD299,Sheet1!$A$2:$B$95,2,FALSE)</f>
        <v>0</v>
      </c>
      <c r="AF299" s="33" t="s">
        <v>133</v>
      </c>
      <c r="AG299" s="32">
        <f>VLOOKUP($AF299,Sheet1!$A$2:$B$95,2,FALSE)</f>
        <v>0</v>
      </c>
      <c r="AH299" s="34" t="s">
        <v>153</v>
      </c>
      <c r="AI299" s="35">
        <f>VLOOKUP($AH299,Sheet1!$A$2:$B$95,2,FALSE)</f>
        <v>100000</v>
      </c>
      <c r="AJ299" s="172" t="s">
        <v>50</v>
      </c>
      <c r="AK299" s="35">
        <f>VLOOKUP($AJ299,Sheet1!$A$2:$B$95,2,FALSE)</f>
        <v>50000</v>
      </c>
    </row>
    <row r="300" spans="1:37">
      <c r="A300" s="157">
        <v>37</v>
      </c>
      <c r="B300" s="181">
        <v>299</v>
      </c>
      <c r="C300" s="177" t="s">
        <v>863</v>
      </c>
      <c r="D300" s="18" t="s">
        <v>862</v>
      </c>
      <c r="E300" s="44" t="s">
        <v>864</v>
      </c>
      <c r="F300" s="19" t="s">
        <v>164</v>
      </c>
      <c r="G300" s="19" t="s">
        <v>165</v>
      </c>
      <c r="H300" s="141"/>
      <c r="I300" s="20">
        <f t="shared" si="4"/>
        <v>1368076</v>
      </c>
      <c r="J300" s="21" t="s">
        <v>68</v>
      </c>
      <c r="K300" s="22">
        <f>VLOOKUP($J300,Sheet1!$A$2:$B$95,2,FALSE)</f>
        <v>233200</v>
      </c>
      <c r="L300" s="23" t="s">
        <v>53</v>
      </c>
      <c r="M300" s="22">
        <f>VLOOKUP($L300,Sheet1!$A$2:$B$95,2,FALSE)</f>
        <v>233200</v>
      </c>
      <c r="N300" s="24" t="s">
        <v>122</v>
      </c>
      <c r="O300" s="25">
        <f>VLOOKUP($N300,Sheet1!$A$2:$B$95,2,FALSE)</f>
        <v>484000</v>
      </c>
      <c r="P300" s="24" t="s">
        <v>132</v>
      </c>
      <c r="Q300" s="25">
        <f>VLOOKUP($P300,Sheet1!$A$2:$B$95,2,FALSE)</f>
        <v>78100</v>
      </c>
      <c r="R300" s="26" t="s">
        <v>150</v>
      </c>
      <c r="S300" s="27">
        <f>VLOOKUP($R300,Sheet1!$A$2:$B$95,2,FALSE)</f>
        <v>52938</v>
      </c>
      <c r="T300" s="26" t="s">
        <v>55</v>
      </c>
      <c r="U300" s="27">
        <f>VLOOKUP($T300,Sheet1!$A$2:$B$95,2,FALSE)</f>
        <v>105600</v>
      </c>
      <c r="V300" s="26" t="s">
        <v>43</v>
      </c>
      <c r="W300" s="27">
        <f>VLOOKUP($V300,Sheet1!$A$2:$B$95,2,FALSE)</f>
        <v>78100</v>
      </c>
      <c r="X300" s="28" t="s">
        <v>44</v>
      </c>
      <c r="Y300" s="29">
        <f>VLOOKUP($X300,Sheet1!$A$2:$B$95,2,FALSE)</f>
        <v>52938</v>
      </c>
      <c r="Z300" s="30" t="s">
        <v>119</v>
      </c>
      <c r="AA300" s="29">
        <f>VLOOKUP($Z300,Sheet1!$A$2:$B$95,2,FALSE)</f>
        <v>0</v>
      </c>
      <c r="AB300" s="30" t="s">
        <v>76</v>
      </c>
      <c r="AC300" s="29">
        <f>VLOOKUP($AB300,Sheet1!$A$2:$B$95,2,FALSE)</f>
        <v>0</v>
      </c>
      <c r="AD300" s="31" t="s">
        <v>143</v>
      </c>
      <c r="AE300" s="32">
        <f>VLOOKUP($AD300,Sheet1!$A$2:$B$95,2,FALSE)</f>
        <v>0</v>
      </c>
      <c r="AF300" s="33" t="s">
        <v>135</v>
      </c>
      <c r="AG300" s="32">
        <f>VLOOKUP($AF300,Sheet1!$A$2:$B$95,2,FALSE)</f>
        <v>0</v>
      </c>
      <c r="AH300" s="34" t="s">
        <v>49</v>
      </c>
      <c r="AI300" s="35">
        <f>VLOOKUP($AH300,Sheet1!$A$2:$B$95,2,FALSE)</f>
        <v>0</v>
      </c>
      <c r="AJ300" s="172" t="s">
        <v>50</v>
      </c>
      <c r="AK300" s="35">
        <f>VLOOKUP($AJ300,Sheet1!$A$2:$B$95,2,FALSE)</f>
        <v>50000</v>
      </c>
    </row>
    <row r="301" spans="1:37">
      <c r="A301" s="157">
        <v>24</v>
      </c>
      <c r="B301" s="181">
        <v>300</v>
      </c>
      <c r="C301" s="177" t="s">
        <v>195</v>
      </c>
      <c r="D301" s="18" t="s">
        <v>193</v>
      </c>
      <c r="E301" s="44" t="s">
        <v>194</v>
      </c>
      <c r="F301" s="19" t="s">
        <v>164</v>
      </c>
      <c r="G301" s="19" t="s">
        <v>165</v>
      </c>
      <c r="H301" s="141"/>
      <c r="I301" s="20">
        <f t="shared" si="4"/>
        <v>1362888</v>
      </c>
      <c r="J301" s="21" t="s">
        <v>87</v>
      </c>
      <c r="K301" s="22">
        <f>VLOOKUP($J301,Sheet1!$A$2:$B$95,2,FALSE)</f>
        <v>308000</v>
      </c>
      <c r="L301" s="23" t="s">
        <v>53</v>
      </c>
      <c r="M301" s="22">
        <f>VLOOKUP($L301,Sheet1!$A$2:$B$95,2,FALSE)</f>
        <v>233200</v>
      </c>
      <c r="N301" s="24" t="s">
        <v>132</v>
      </c>
      <c r="O301" s="25">
        <f>VLOOKUP($N301,Sheet1!$A$2:$B$95,2,FALSE)</f>
        <v>78100</v>
      </c>
      <c r="P301" s="24" t="s">
        <v>103</v>
      </c>
      <c r="Q301" s="25">
        <f>VLOOKUP($P301,Sheet1!$A$2:$B$95,2,FALSE)</f>
        <v>62150</v>
      </c>
      <c r="R301" s="26" t="s">
        <v>55</v>
      </c>
      <c r="S301" s="27">
        <f>VLOOKUP($R301,Sheet1!$A$2:$B$95,2,FALSE)</f>
        <v>105600</v>
      </c>
      <c r="T301" s="26" t="s">
        <v>56</v>
      </c>
      <c r="U301" s="27">
        <f>VLOOKUP($T301,Sheet1!$A$2:$B$95,2,FALSE)</f>
        <v>40700</v>
      </c>
      <c r="V301" s="26" t="s">
        <v>43</v>
      </c>
      <c r="W301" s="27">
        <f>VLOOKUP($V301,Sheet1!$A$2:$B$95,2,FALSE)</f>
        <v>78100</v>
      </c>
      <c r="X301" s="28" t="s">
        <v>44</v>
      </c>
      <c r="Y301" s="29">
        <f>VLOOKUP($X301,Sheet1!$A$2:$B$95,2,FALSE)</f>
        <v>52938</v>
      </c>
      <c r="Z301" s="30" t="s">
        <v>106</v>
      </c>
      <c r="AA301" s="29">
        <f>VLOOKUP($Z301,Sheet1!$A$2:$B$95,2,FALSE)</f>
        <v>148500</v>
      </c>
      <c r="AB301" s="30" t="s">
        <v>85</v>
      </c>
      <c r="AC301" s="29">
        <f>VLOOKUP($AB301,Sheet1!$A$2:$B$95,2,FALSE)</f>
        <v>105600</v>
      </c>
      <c r="AD301" s="31" t="s">
        <v>47</v>
      </c>
      <c r="AE301" s="32">
        <f>VLOOKUP($AD301,Sheet1!$A$2:$B$95,2,FALSE)</f>
        <v>0</v>
      </c>
      <c r="AF301" s="33" t="s">
        <v>131</v>
      </c>
      <c r="AG301" s="32">
        <f>VLOOKUP($AF301,Sheet1!$A$2:$B$95,2,FALSE)</f>
        <v>0</v>
      </c>
      <c r="AH301" s="34" t="s">
        <v>153</v>
      </c>
      <c r="AI301" s="35">
        <f>VLOOKUP($AH301,Sheet1!$A$2:$B$95,2,FALSE)</f>
        <v>100000</v>
      </c>
      <c r="AJ301" s="172" t="s">
        <v>50</v>
      </c>
      <c r="AK301" s="35">
        <f>VLOOKUP($AJ301,Sheet1!$A$2:$B$95,2,FALSE)</f>
        <v>50000</v>
      </c>
    </row>
    <row r="302" spans="1:37">
      <c r="A302" s="157">
        <v>129</v>
      </c>
      <c r="B302" s="181">
        <v>301</v>
      </c>
      <c r="C302" s="177" t="s">
        <v>687</v>
      </c>
      <c r="D302" s="18" t="s">
        <v>686</v>
      </c>
      <c r="E302" s="44" t="s">
        <v>688</v>
      </c>
      <c r="F302" s="19" t="s">
        <v>164</v>
      </c>
      <c r="G302" s="19" t="s">
        <v>165</v>
      </c>
      <c r="H302" s="141"/>
      <c r="I302" s="20">
        <f t="shared" si="4"/>
        <v>1361338</v>
      </c>
      <c r="J302" s="21" t="s">
        <v>37</v>
      </c>
      <c r="K302" s="22">
        <f>VLOOKUP($J302,Sheet1!$A$2:$B$95,2,FALSE)</f>
        <v>0</v>
      </c>
      <c r="L302" s="23" t="s">
        <v>75</v>
      </c>
      <c r="M302" s="22">
        <f>VLOOKUP($L302,Sheet1!$A$2:$B$95,2,FALSE)</f>
        <v>233200</v>
      </c>
      <c r="N302" s="24" t="s">
        <v>132</v>
      </c>
      <c r="O302" s="25">
        <f>VLOOKUP($N302,Sheet1!$A$2:$B$95,2,FALSE)</f>
        <v>78100</v>
      </c>
      <c r="P302" s="24" t="s">
        <v>128</v>
      </c>
      <c r="Q302" s="25">
        <f>VLOOKUP($P302,Sheet1!$A$2:$B$95,2,FALSE)</f>
        <v>46200</v>
      </c>
      <c r="R302" s="26" t="s">
        <v>152</v>
      </c>
      <c r="S302" s="27">
        <f>VLOOKUP($R302,Sheet1!$A$2:$B$95,2,FALSE)</f>
        <v>233200</v>
      </c>
      <c r="T302" s="26" t="s">
        <v>55</v>
      </c>
      <c r="U302" s="27">
        <f>VLOOKUP($T302,Sheet1!$A$2:$B$95,2,FALSE)</f>
        <v>105600</v>
      </c>
      <c r="V302" s="26" t="s">
        <v>43</v>
      </c>
      <c r="W302" s="27">
        <f>VLOOKUP($V302,Sheet1!$A$2:$B$95,2,FALSE)</f>
        <v>78100</v>
      </c>
      <c r="X302" s="28" t="s">
        <v>44</v>
      </c>
      <c r="Y302" s="29">
        <f>VLOOKUP($X302,Sheet1!$A$2:$B$95,2,FALSE)</f>
        <v>52938</v>
      </c>
      <c r="Z302" s="30" t="s">
        <v>108</v>
      </c>
      <c r="AA302" s="29">
        <f>VLOOKUP($Z302,Sheet1!$A$2:$B$95,2,FALSE)</f>
        <v>484000</v>
      </c>
      <c r="AB302" s="30" t="s">
        <v>69</v>
      </c>
      <c r="AC302" s="29">
        <f>VLOOKUP($AB302,Sheet1!$A$2:$B$95,2,FALSE)</f>
        <v>0</v>
      </c>
      <c r="AD302" s="31" t="s">
        <v>47</v>
      </c>
      <c r="AE302" s="32">
        <f>VLOOKUP($AD302,Sheet1!$A$2:$B$95,2,FALSE)</f>
        <v>0</v>
      </c>
      <c r="AF302" s="33" t="s">
        <v>143</v>
      </c>
      <c r="AG302" s="32">
        <f>VLOOKUP($AF302,Sheet1!$A$2:$B$95,2,FALSE)</f>
        <v>0</v>
      </c>
      <c r="AH302" s="34" t="s">
        <v>49</v>
      </c>
      <c r="AI302" s="35">
        <f>VLOOKUP($AH302,Sheet1!$A$2:$B$95,2,FALSE)</f>
        <v>0</v>
      </c>
      <c r="AJ302" s="172" t="s">
        <v>50</v>
      </c>
      <c r="AK302" s="35">
        <f>VLOOKUP($AJ302,Sheet1!$A$2:$B$95,2,FALSE)</f>
        <v>50000</v>
      </c>
    </row>
    <row r="303" spans="1:37">
      <c r="A303" s="157">
        <v>264</v>
      </c>
      <c r="B303" s="181">
        <v>302</v>
      </c>
      <c r="C303" s="177" t="s">
        <v>393</v>
      </c>
      <c r="D303" s="18" t="s">
        <v>392</v>
      </c>
      <c r="E303" s="44" t="s">
        <v>391</v>
      </c>
      <c r="F303" s="19" t="s">
        <v>164</v>
      </c>
      <c r="G303" s="19" t="s">
        <v>165</v>
      </c>
      <c r="H303" s="141"/>
      <c r="I303" s="20">
        <f t="shared" si="4"/>
        <v>1361100</v>
      </c>
      <c r="J303" s="21" t="s">
        <v>68</v>
      </c>
      <c r="K303" s="22">
        <f>VLOOKUP($J303,Sheet1!$A$2:$B$95,2,FALSE)</f>
        <v>233200</v>
      </c>
      <c r="L303" s="23" t="s">
        <v>75</v>
      </c>
      <c r="M303" s="22">
        <f>VLOOKUP($L303,Sheet1!$A$2:$B$95,2,FALSE)</f>
        <v>233200</v>
      </c>
      <c r="N303" s="24" t="s">
        <v>39</v>
      </c>
      <c r="O303" s="25">
        <f>VLOOKUP($N303,Sheet1!$A$2:$B$95,2,FALSE)</f>
        <v>78100</v>
      </c>
      <c r="P303" s="24" t="s">
        <v>126</v>
      </c>
      <c r="Q303" s="25">
        <f>VLOOKUP($P303,Sheet1!$A$2:$B$95,2,FALSE)</f>
        <v>0</v>
      </c>
      <c r="R303" s="26" t="s">
        <v>41</v>
      </c>
      <c r="S303" s="27">
        <f>VLOOKUP($R303,Sheet1!$A$2:$B$95,2,FALSE)</f>
        <v>68200</v>
      </c>
      <c r="T303" s="26" t="s">
        <v>140</v>
      </c>
      <c r="U303" s="27">
        <f>VLOOKUP($T303,Sheet1!$A$2:$B$95,2,FALSE)</f>
        <v>354750</v>
      </c>
      <c r="V303" s="26" t="s">
        <v>146</v>
      </c>
      <c r="W303" s="27">
        <f>VLOOKUP($V303,Sheet1!$A$2:$B$95,2,FALSE)</f>
        <v>181500</v>
      </c>
      <c r="X303" s="28" t="s">
        <v>66</v>
      </c>
      <c r="Y303" s="29">
        <f>VLOOKUP($X303,Sheet1!$A$2:$B$95,2,FALSE)</f>
        <v>62150</v>
      </c>
      <c r="Z303" s="30" t="s">
        <v>96</v>
      </c>
      <c r="AA303" s="29">
        <f>VLOOKUP($Z303,Sheet1!$A$2:$B$95,2,FALSE)</f>
        <v>0</v>
      </c>
      <c r="AB303" s="30" t="s">
        <v>46</v>
      </c>
      <c r="AC303" s="29">
        <f>VLOOKUP($AB303,Sheet1!$A$2:$B$95,2,FALSE)</f>
        <v>0</v>
      </c>
      <c r="AD303" s="31" t="s">
        <v>47</v>
      </c>
      <c r="AE303" s="32">
        <f>VLOOKUP($AD303,Sheet1!$A$2:$B$95,2,FALSE)</f>
        <v>0</v>
      </c>
      <c r="AF303" s="33" t="s">
        <v>133</v>
      </c>
      <c r="AG303" s="32">
        <f>VLOOKUP($AF303,Sheet1!$A$2:$B$95,2,FALSE)</f>
        <v>0</v>
      </c>
      <c r="AH303" s="34" t="s">
        <v>153</v>
      </c>
      <c r="AI303" s="35">
        <f>VLOOKUP($AH303,Sheet1!$A$2:$B$95,2,FALSE)</f>
        <v>100000</v>
      </c>
      <c r="AJ303" s="172" t="s">
        <v>50</v>
      </c>
      <c r="AK303" s="35">
        <f>VLOOKUP($AJ303,Sheet1!$A$2:$B$95,2,FALSE)</f>
        <v>50000</v>
      </c>
    </row>
    <row r="304" spans="1:37">
      <c r="A304" s="157">
        <v>20</v>
      </c>
      <c r="B304" s="181">
        <v>303</v>
      </c>
      <c r="C304" s="177" t="s">
        <v>444</v>
      </c>
      <c r="D304" s="18" t="s">
        <v>442</v>
      </c>
      <c r="E304" s="44" t="s">
        <v>445</v>
      </c>
      <c r="F304" s="19" t="s">
        <v>164</v>
      </c>
      <c r="G304" s="19" t="s">
        <v>165</v>
      </c>
      <c r="H304" s="141"/>
      <c r="I304" s="20">
        <f t="shared" si="4"/>
        <v>1360050</v>
      </c>
      <c r="J304" s="21" t="s">
        <v>68</v>
      </c>
      <c r="K304" s="22">
        <f>VLOOKUP($J304,Sheet1!$A$2:$B$95,2,FALSE)</f>
        <v>233200</v>
      </c>
      <c r="L304" s="23" t="s">
        <v>75</v>
      </c>
      <c r="M304" s="22">
        <f>VLOOKUP($L304,Sheet1!$A$2:$B$95,2,FALSE)</f>
        <v>233200</v>
      </c>
      <c r="N304" s="24" t="s">
        <v>101</v>
      </c>
      <c r="O304" s="25">
        <f>VLOOKUP($N304,Sheet1!$A$2:$B$95,2,FALSE)</f>
        <v>396000</v>
      </c>
      <c r="P304" s="24" t="s">
        <v>103</v>
      </c>
      <c r="Q304" s="25">
        <f>VLOOKUP($P304,Sheet1!$A$2:$B$95,2,FALSE)</f>
        <v>62150</v>
      </c>
      <c r="R304" s="26" t="s">
        <v>148</v>
      </c>
      <c r="S304" s="27">
        <f>VLOOKUP($R304,Sheet1!$A$2:$B$95,2,FALSE)</f>
        <v>40700</v>
      </c>
      <c r="T304" s="26" t="s">
        <v>56</v>
      </c>
      <c r="U304" s="27">
        <f>VLOOKUP($T304,Sheet1!$A$2:$B$95,2,FALSE)</f>
        <v>40700</v>
      </c>
      <c r="V304" s="26" t="s">
        <v>156</v>
      </c>
      <c r="W304" s="27">
        <f>VLOOKUP($V304,Sheet1!$A$2:$B$95,2,FALSE)</f>
        <v>0</v>
      </c>
      <c r="X304" s="28" t="s">
        <v>106</v>
      </c>
      <c r="Y304" s="29">
        <f>VLOOKUP($X304,Sheet1!$A$2:$B$95,2,FALSE)</f>
        <v>148500</v>
      </c>
      <c r="Z304" s="30" t="s">
        <v>85</v>
      </c>
      <c r="AA304" s="29">
        <f>VLOOKUP($Z304,Sheet1!$A$2:$B$95,2,FALSE)</f>
        <v>105600</v>
      </c>
      <c r="AB304" s="30" t="s">
        <v>69</v>
      </c>
      <c r="AC304" s="29">
        <f>VLOOKUP($AB304,Sheet1!$A$2:$B$95,2,FALSE)</f>
        <v>0</v>
      </c>
      <c r="AD304" s="31" t="s">
        <v>47</v>
      </c>
      <c r="AE304" s="32">
        <f>VLOOKUP($AD304,Sheet1!$A$2:$B$95,2,FALSE)</f>
        <v>0</v>
      </c>
      <c r="AF304" s="33" t="s">
        <v>131</v>
      </c>
      <c r="AG304" s="32">
        <f>VLOOKUP($AF304,Sheet1!$A$2:$B$95,2,FALSE)</f>
        <v>0</v>
      </c>
      <c r="AH304" s="34" t="s">
        <v>153</v>
      </c>
      <c r="AI304" s="35">
        <f>VLOOKUP($AH304,Sheet1!$A$2:$B$95,2,FALSE)</f>
        <v>100000</v>
      </c>
      <c r="AJ304" s="172" t="s">
        <v>58</v>
      </c>
      <c r="AK304" s="35">
        <f>VLOOKUP($AJ304,Sheet1!$A$2:$B$95,2,FALSE)</f>
        <v>0</v>
      </c>
    </row>
    <row r="305" spans="1:37">
      <c r="A305" s="157">
        <v>305</v>
      </c>
      <c r="B305" s="181">
        <v>304</v>
      </c>
      <c r="C305" s="177" t="s">
        <v>501</v>
      </c>
      <c r="D305" s="18" t="s">
        <v>500</v>
      </c>
      <c r="E305" s="44" t="s">
        <v>502</v>
      </c>
      <c r="F305" s="19" t="s">
        <v>164</v>
      </c>
      <c r="G305" s="19" t="s">
        <v>165</v>
      </c>
      <c r="H305" s="141"/>
      <c r="I305" s="20">
        <f t="shared" si="4"/>
        <v>1359688</v>
      </c>
      <c r="J305" s="21" t="s">
        <v>38</v>
      </c>
      <c r="K305" s="22">
        <f>VLOOKUP($J305,Sheet1!$A$2:$B$95,2,FALSE)</f>
        <v>354750</v>
      </c>
      <c r="L305" s="23" t="s">
        <v>75</v>
      </c>
      <c r="M305" s="22">
        <f>VLOOKUP($L305,Sheet1!$A$2:$B$95,2,FALSE)</f>
        <v>233200</v>
      </c>
      <c r="N305" s="24" t="s">
        <v>101</v>
      </c>
      <c r="O305" s="25">
        <f>VLOOKUP($N305,Sheet1!$A$2:$B$95,2,FALSE)</f>
        <v>396000</v>
      </c>
      <c r="P305" s="24" t="s">
        <v>128</v>
      </c>
      <c r="Q305" s="25">
        <f>VLOOKUP($P305,Sheet1!$A$2:$B$95,2,FALSE)</f>
        <v>46200</v>
      </c>
      <c r="R305" s="26" t="s">
        <v>180</v>
      </c>
      <c r="S305" s="27">
        <f>VLOOKUP($R305,Sheet1!$A$2:$B$95,2,FALSE)</f>
        <v>0</v>
      </c>
      <c r="T305" s="26" t="s">
        <v>174</v>
      </c>
      <c r="U305" s="27">
        <f>VLOOKUP($T305,Sheet1!$A$2:$B$95,2,FALSE)</f>
        <v>0</v>
      </c>
      <c r="V305" s="26" t="s">
        <v>43</v>
      </c>
      <c r="W305" s="27">
        <f>VLOOKUP($V305,Sheet1!$A$2:$B$95,2,FALSE)</f>
        <v>78100</v>
      </c>
      <c r="X305" s="28" t="s">
        <v>44</v>
      </c>
      <c r="Y305" s="29">
        <f>VLOOKUP($X305,Sheet1!$A$2:$B$95,2,FALSE)</f>
        <v>52938</v>
      </c>
      <c r="Z305" s="30" t="s">
        <v>106</v>
      </c>
      <c r="AA305" s="29">
        <f>VLOOKUP($Z305,Sheet1!$A$2:$B$95,2,FALSE)</f>
        <v>148500</v>
      </c>
      <c r="AB305" s="30" t="s">
        <v>76</v>
      </c>
      <c r="AC305" s="29">
        <f>VLOOKUP($AB305,Sheet1!$A$2:$B$95,2,FALSE)</f>
        <v>0</v>
      </c>
      <c r="AD305" s="31" t="s">
        <v>47</v>
      </c>
      <c r="AE305" s="32">
        <f>VLOOKUP($AD305,Sheet1!$A$2:$B$95,2,FALSE)</f>
        <v>0</v>
      </c>
      <c r="AF305" s="33" t="s">
        <v>133</v>
      </c>
      <c r="AG305" s="32">
        <f>VLOOKUP($AF305,Sheet1!$A$2:$B$95,2,FALSE)</f>
        <v>0</v>
      </c>
      <c r="AH305" s="34" t="s">
        <v>58</v>
      </c>
      <c r="AI305" s="35">
        <f>VLOOKUP($AH305,Sheet1!$A$2:$B$95,2,FALSE)</f>
        <v>0</v>
      </c>
      <c r="AJ305" s="172" t="s">
        <v>50</v>
      </c>
      <c r="AK305" s="35">
        <f>VLOOKUP($AJ305,Sheet1!$A$2:$B$95,2,FALSE)</f>
        <v>50000</v>
      </c>
    </row>
    <row r="306" spans="1:37">
      <c r="A306" s="157">
        <v>274</v>
      </c>
      <c r="B306" s="181">
        <v>305</v>
      </c>
      <c r="C306" s="177" t="s">
        <v>450</v>
      </c>
      <c r="D306" s="18" t="s">
        <v>451</v>
      </c>
      <c r="E306" s="44" t="s">
        <v>640</v>
      </c>
      <c r="F306" s="19" t="s">
        <v>164</v>
      </c>
      <c r="G306" s="19" t="s">
        <v>165</v>
      </c>
      <c r="H306" s="141"/>
      <c r="I306" s="20">
        <f t="shared" si="4"/>
        <v>1359550</v>
      </c>
      <c r="J306" s="21" t="s">
        <v>87</v>
      </c>
      <c r="K306" s="22">
        <f>VLOOKUP($J306,Sheet1!$A$2:$B$95,2,FALSE)</f>
        <v>308000</v>
      </c>
      <c r="L306" s="23" t="s">
        <v>95</v>
      </c>
      <c r="M306" s="22">
        <f>VLOOKUP($L306,Sheet1!$A$2:$B$95,2,FALSE)</f>
        <v>0</v>
      </c>
      <c r="N306" s="24" t="s">
        <v>122</v>
      </c>
      <c r="O306" s="25">
        <f>VLOOKUP($N306,Sheet1!$A$2:$B$95,2,FALSE)</f>
        <v>484000</v>
      </c>
      <c r="P306" s="24" t="s">
        <v>54</v>
      </c>
      <c r="Q306" s="25">
        <f>VLOOKUP($P306,Sheet1!$A$2:$B$95,2,FALSE)</f>
        <v>0</v>
      </c>
      <c r="R306" s="26" t="s">
        <v>41</v>
      </c>
      <c r="S306" s="27">
        <f>VLOOKUP($R306,Sheet1!$A$2:$B$95,2,FALSE)</f>
        <v>68200</v>
      </c>
      <c r="T306" s="26" t="s">
        <v>140</v>
      </c>
      <c r="U306" s="27">
        <f>VLOOKUP($T306,Sheet1!$A$2:$B$95,2,FALSE)</f>
        <v>354750</v>
      </c>
      <c r="V306" s="26" t="s">
        <v>42</v>
      </c>
      <c r="W306" s="27">
        <f>VLOOKUP($V306,Sheet1!$A$2:$B$95,2,FALSE)</f>
        <v>28600</v>
      </c>
      <c r="X306" s="28" t="s">
        <v>113</v>
      </c>
      <c r="Y306" s="29">
        <f>VLOOKUP($X306,Sheet1!$A$2:$B$95,2,FALSE)</f>
        <v>33000</v>
      </c>
      <c r="Z306" s="30" t="s">
        <v>82</v>
      </c>
      <c r="AA306" s="29">
        <f>VLOOKUP($Z306,Sheet1!$A$2:$B$95,2,FALSE)</f>
        <v>33000</v>
      </c>
      <c r="AB306" s="30" t="s">
        <v>69</v>
      </c>
      <c r="AC306" s="29">
        <f>VLOOKUP($AB306,Sheet1!$A$2:$B$95,2,FALSE)</f>
        <v>0</v>
      </c>
      <c r="AD306" s="31" t="s">
        <v>47</v>
      </c>
      <c r="AE306" s="32">
        <f>VLOOKUP($AD306,Sheet1!$A$2:$B$95,2,FALSE)</f>
        <v>0</v>
      </c>
      <c r="AF306" s="33" t="s">
        <v>143</v>
      </c>
      <c r="AG306" s="32">
        <f>VLOOKUP($AF306,Sheet1!$A$2:$B$95,2,FALSE)</f>
        <v>0</v>
      </c>
      <c r="AH306" s="34" t="s">
        <v>49</v>
      </c>
      <c r="AI306" s="35">
        <f>VLOOKUP($AH306,Sheet1!$A$2:$B$95,2,FALSE)</f>
        <v>0</v>
      </c>
      <c r="AJ306" s="172" t="s">
        <v>50</v>
      </c>
      <c r="AK306" s="35">
        <f>VLOOKUP($AJ306,Sheet1!$A$2:$B$95,2,FALSE)</f>
        <v>50000</v>
      </c>
    </row>
    <row r="307" spans="1:37">
      <c r="A307" s="157">
        <v>48</v>
      </c>
      <c r="B307" s="181">
        <v>306</v>
      </c>
      <c r="C307" s="177" t="s">
        <v>189</v>
      </c>
      <c r="D307" s="18" t="s">
        <v>185</v>
      </c>
      <c r="E307" s="44" t="s">
        <v>188</v>
      </c>
      <c r="F307" s="126" t="s">
        <v>36</v>
      </c>
      <c r="G307" s="19" t="s">
        <v>165</v>
      </c>
      <c r="H307" s="141"/>
      <c r="I307" s="20">
        <f t="shared" si="4"/>
        <v>1358588</v>
      </c>
      <c r="J307" s="21" t="s">
        <v>81</v>
      </c>
      <c r="K307" s="22">
        <f>VLOOKUP($J307,Sheet1!$A$2:$B$95,2,FALSE)</f>
        <v>105600</v>
      </c>
      <c r="L307" s="23" t="s">
        <v>75</v>
      </c>
      <c r="M307" s="22">
        <f>VLOOKUP($L307,Sheet1!$A$2:$B$95,2,FALSE)</f>
        <v>233200</v>
      </c>
      <c r="N307" s="24" t="s">
        <v>40</v>
      </c>
      <c r="O307" s="25">
        <f>VLOOKUP($N307,Sheet1!$A$2:$B$95,2,FALSE)</f>
        <v>52938</v>
      </c>
      <c r="P307" s="24" t="s">
        <v>122</v>
      </c>
      <c r="Q307" s="25">
        <f>VLOOKUP($P307,Sheet1!$A$2:$B$95,2,FALSE)</f>
        <v>484000</v>
      </c>
      <c r="R307" s="26" t="s">
        <v>148</v>
      </c>
      <c r="S307" s="27">
        <f>VLOOKUP($R307,Sheet1!$A$2:$B$95,2,FALSE)</f>
        <v>40700</v>
      </c>
      <c r="T307" s="26" t="s">
        <v>159</v>
      </c>
      <c r="U307" s="27">
        <f>VLOOKUP($T307,Sheet1!$A$2:$B$95,2,FALSE)</f>
        <v>181500</v>
      </c>
      <c r="V307" s="26" t="s">
        <v>155</v>
      </c>
      <c r="W307" s="27">
        <f>VLOOKUP($V307,Sheet1!$A$2:$B$95,2,FALSE)</f>
        <v>62150</v>
      </c>
      <c r="X307" s="28" t="s">
        <v>57</v>
      </c>
      <c r="Y307" s="29">
        <f>VLOOKUP($X307,Sheet1!$A$2:$B$95,2,FALSE)</f>
        <v>0</v>
      </c>
      <c r="Z307" s="30" t="s">
        <v>104</v>
      </c>
      <c r="AA307" s="29">
        <f>VLOOKUP($Z307,Sheet1!$A$2:$B$95,2,FALSE)</f>
        <v>0</v>
      </c>
      <c r="AB307" s="30" t="s">
        <v>69</v>
      </c>
      <c r="AC307" s="29">
        <f>VLOOKUP($AB307,Sheet1!$A$2:$B$95,2,FALSE)</f>
        <v>0</v>
      </c>
      <c r="AD307" s="31" t="s">
        <v>48</v>
      </c>
      <c r="AE307" s="32">
        <f>VLOOKUP($AD307,Sheet1!$A$2:$B$95,2,FALSE)</f>
        <v>148500</v>
      </c>
      <c r="AF307" s="33" t="s">
        <v>133</v>
      </c>
      <c r="AG307" s="32">
        <f>VLOOKUP($AF307,Sheet1!$A$2:$B$95,2,FALSE)</f>
        <v>0</v>
      </c>
      <c r="AH307" s="34" t="s">
        <v>151</v>
      </c>
      <c r="AI307" s="35">
        <f>VLOOKUP($AH307,Sheet1!$A$2:$B$95,2,FALSE)</f>
        <v>0</v>
      </c>
      <c r="AJ307" s="172" t="s">
        <v>50</v>
      </c>
      <c r="AK307" s="35">
        <f>VLOOKUP($AJ307,Sheet1!$A$2:$B$95,2,FALSE)</f>
        <v>50000</v>
      </c>
    </row>
    <row r="308" spans="1:37">
      <c r="A308" s="157">
        <v>331</v>
      </c>
      <c r="B308" s="181">
        <v>307</v>
      </c>
      <c r="C308" s="177" t="s">
        <v>532</v>
      </c>
      <c r="D308" s="18" t="s">
        <v>525</v>
      </c>
      <c r="E308" s="44" t="s">
        <v>527</v>
      </c>
      <c r="F308" s="128" t="s">
        <v>528</v>
      </c>
      <c r="G308" s="19" t="s">
        <v>165</v>
      </c>
      <c r="H308" s="141"/>
      <c r="I308" s="20">
        <f t="shared" si="4"/>
        <v>1358450</v>
      </c>
      <c r="J308" s="21" t="s">
        <v>81</v>
      </c>
      <c r="K308" s="22">
        <f>VLOOKUP($J308,Sheet1!$A$2:$B$95,2,FALSE)</f>
        <v>105600</v>
      </c>
      <c r="L308" s="23" t="s">
        <v>38</v>
      </c>
      <c r="M308" s="22">
        <f>VLOOKUP($L308,Sheet1!$A$2:$B$95,2,FALSE)</f>
        <v>354750</v>
      </c>
      <c r="N308" s="24" t="s">
        <v>101</v>
      </c>
      <c r="O308" s="25">
        <f>VLOOKUP($N308,Sheet1!$A$2:$B$95,2,FALSE)</f>
        <v>396000</v>
      </c>
      <c r="P308" s="24" t="s">
        <v>128</v>
      </c>
      <c r="Q308" s="25">
        <f>VLOOKUP($P308,Sheet1!$A$2:$B$95,2,FALSE)</f>
        <v>46200</v>
      </c>
      <c r="R308" s="26" t="s">
        <v>148</v>
      </c>
      <c r="S308" s="27">
        <f>VLOOKUP($R308,Sheet1!$A$2:$B$95,2,FALSE)</f>
        <v>40700</v>
      </c>
      <c r="T308" s="26" t="s">
        <v>146</v>
      </c>
      <c r="U308" s="27">
        <f>VLOOKUP($T308,Sheet1!$A$2:$B$95,2,FALSE)</f>
        <v>181500</v>
      </c>
      <c r="V308" s="26" t="s">
        <v>43</v>
      </c>
      <c r="W308" s="27">
        <f>VLOOKUP($V308,Sheet1!$A$2:$B$95,2,FALSE)</f>
        <v>78100</v>
      </c>
      <c r="X308" s="36" t="s">
        <v>85</v>
      </c>
      <c r="Y308" s="29">
        <f>VLOOKUP($X308,Sheet1!$A$2:$B$95,2,FALSE)</f>
        <v>105600</v>
      </c>
      <c r="Z308" s="30" t="s">
        <v>119</v>
      </c>
      <c r="AA308" s="29">
        <f>VLOOKUP($Z308,Sheet1!$A$2:$B$95,2,FALSE)</f>
        <v>0</v>
      </c>
      <c r="AB308" s="30" t="s">
        <v>46</v>
      </c>
      <c r="AC308" s="29">
        <f>VLOOKUP($AB308,Sheet1!$A$2:$B$95,2,FALSE)</f>
        <v>0</v>
      </c>
      <c r="AD308" s="31" t="s">
        <v>47</v>
      </c>
      <c r="AE308" s="32">
        <f>VLOOKUP($AD308,Sheet1!$A$2:$B$95,2,FALSE)</f>
        <v>0</v>
      </c>
      <c r="AF308" s="33" t="s">
        <v>133</v>
      </c>
      <c r="AG308" s="32">
        <f>VLOOKUP($AF308,Sheet1!$A$2:$B$95,2,FALSE)</f>
        <v>0</v>
      </c>
      <c r="AH308" s="34" t="s">
        <v>151</v>
      </c>
      <c r="AI308" s="35">
        <f>VLOOKUP($AH308,Sheet1!$A$2:$B$95,2,FALSE)</f>
        <v>0</v>
      </c>
      <c r="AJ308" s="172" t="s">
        <v>50</v>
      </c>
      <c r="AK308" s="35">
        <f>VLOOKUP($AJ308,Sheet1!$A$2:$B$95,2,FALSE)</f>
        <v>50000</v>
      </c>
    </row>
    <row r="309" spans="1:37">
      <c r="A309" s="157">
        <v>50</v>
      </c>
      <c r="B309" s="181">
        <v>308</v>
      </c>
      <c r="C309" s="177" t="s">
        <v>222</v>
      </c>
      <c r="D309" s="18" t="s">
        <v>221</v>
      </c>
      <c r="E309" s="44" t="s">
        <v>223</v>
      </c>
      <c r="F309" s="126" t="s">
        <v>36</v>
      </c>
      <c r="G309" s="19" t="s">
        <v>165</v>
      </c>
      <c r="H309" s="146">
        <v>80</v>
      </c>
      <c r="I309" s="20">
        <f t="shared" si="4"/>
        <v>1358038</v>
      </c>
      <c r="J309" s="21" t="s">
        <v>81</v>
      </c>
      <c r="K309" s="22">
        <f>VLOOKUP($J309,Sheet1!$A$2:$B$95,2,FALSE)</f>
        <v>105600</v>
      </c>
      <c r="L309" s="23" t="s">
        <v>92</v>
      </c>
      <c r="M309" s="22">
        <f>VLOOKUP($L309,Sheet1!$A$2:$B$95,2,FALSE)</f>
        <v>0</v>
      </c>
      <c r="N309" s="24" t="s">
        <v>40</v>
      </c>
      <c r="O309" s="25">
        <f>VLOOKUP($N309,Sheet1!$A$2:$B$95,2,FALSE)</f>
        <v>52938</v>
      </c>
      <c r="P309" s="24" t="s">
        <v>130</v>
      </c>
      <c r="Q309" s="25">
        <f>VLOOKUP($P309,Sheet1!$A$2:$B$95,2,FALSE)</f>
        <v>748000</v>
      </c>
      <c r="R309" s="26" t="s">
        <v>42</v>
      </c>
      <c r="S309" s="27">
        <f>VLOOKUP($R309,Sheet1!$A$2:$B$95,2,FALSE)</f>
        <v>28600</v>
      </c>
      <c r="T309" s="26" t="s">
        <v>56</v>
      </c>
      <c r="U309" s="27">
        <f>VLOOKUP($T309,Sheet1!$A$2:$B$95,2,FALSE)</f>
        <v>40700</v>
      </c>
      <c r="V309" s="26" t="s">
        <v>43</v>
      </c>
      <c r="W309" s="27">
        <f>VLOOKUP($V309,Sheet1!$A$2:$B$95,2,FALSE)</f>
        <v>78100</v>
      </c>
      <c r="X309" s="28" t="s">
        <v>106</v>
      </c>
      <c r="Y309" s="29">
        <f>VLOOKUP($X309,Sheet1!$A$2:$B$95,2,FALSE)</f>
        <v>148500</v>
      </c>
      <c r="Z309" s="30" t="s">
        <v>85</v>
      </c>
      <c r="AA309" s="29">
        <f>VLOOKUP($Z309,Sheet1!$A$2:$B$95,2,FALSE)</f>
        <v>105600</v>
      </c>
      <c r="AB309" s="30" t="s">
        <v>90</v>
      </c>
      <c r="AC309" s="29">
        <f>VLOOKUP($AB309,Sheet1!$A$2:$B$95,2,FALSE)</f>
        <v>0</v>
      </c>
      <c r="AD309" s="31" t="s">
        <v>47</v>
      </c>
      <c r="AE309" s="32">
        <f>VLOOKUP($AD309,Sheet1!$A$2:$B$95,2,FALSE)</f>
        <v>0</v>
      </c>
      <c r="AF309" s="33" t="s">
        <v>143</v>
      </c>
      <c r="AG309" s="32">
        <f>VLOOKUP($AF309,Sheet1!$A$2:$B$95,2,FALSE)</f>
        <v>0</v>
      </c>
      <c r="AH309" s="34" t="s">
        <v>49</v>
      </c>
      <c r="AI309" s="35">
        <f>VLOOKUP($AH309,Sheet1!$A$2:$B$95,2,FALSE)</f>
        <v>0</v>
      </c>
      <c r="AJ309" s="172" t="s">
        <v>50</v>
      </c>
      <c r="AK309" s="35">
        <f>VLOOKUP($AJ309,Sheet1!$A$2:$B$95,2,FALSE)</f>
        <v>50000</v>
      </c>
    </row>
    <row r="310" spans="1:37">
      <c r="A310" s="157">
        <v>74</v>
      </c>
      <c r="B310" s="181">
        <v>309</v>
      </c>
      <c r="C310" s="177" t="s">
        <v>985</v>
      </c>
      <c r="D310" s="18" t="s">
        <v>980</v>
      </c>
      <c r="E310" s="44" t="s">
        <v>983</v>
      </c>
      <c r="F310" s="19" t="s">
        <v>164</v>
      </c>
      <c r="G310" s="19" t="s">
        <v>165</v>
      </c>
      <c r="H310" s="141"/>
      <c r="I310" s="20">
        <f t="shared" si="4"/>
        <v>1356288</v>
      </c>
      <c r="J310" s="21" t="s">
        <v>53</v>
      </c>
      <c r="K310" s="22">
        <f>VLOOKUP($J310,Sheet1!$A$2:$B$95,2,FALSE)</f>
        <v>233200</v>
      </c>
      <c r="L310" s="23" t="s">
        <v>38</v>
      </c>
      <c r="M310" s="22">
        <f>VLOOKUP($L310,Sheet1!$A$2:$B$95,2,FALSE)</f>
        <v>354750</v>
      </c>
      <c r="N310" s="24" t="s">
        <v>128</v>
      </c>
      <c r="O310" s="25">
        <f>VLOOKUP($N310,Sheet1!$A$2:$B$95,2,FALSE)</f>
        <v>46200</v>
      </c>
      <c r="P310" s="46" t="s">
        <v>132</v>
      </c>
      <c r="Q310" s="25">
        <f>VLOOKUP($P310,Sheet1!$A$2:$B$95,2,FALSE)</f>
        <v>78100</v>
      </c>
      <c r="R310" s="26" t="s">
        <v>148</v>
      </c>
      <c r="S310" s="27">
        <f>VLOOKUP($R310,Sheet1!$A$2:$B$95,2,FALSE)</f>
        <v>40700</v>
      </c>
      <c r="T310" s="42" t="s">
        <v>56</v>
      </c>
      <c r="U310" s="27">
        <f>VLOOKUP($T310,Sheet1!$A$2:$B$95,2,FALSE)</f>
        <v>40700</v>
      </c>
      <c r="V310" s="26" t="s">
        <v>55</v>
      </c>
      <c r="W310" s="27">
        <f>VLOOKUP($V310,Sheet1!$A$2:$B$95,2,FALSE)</f>
        <v>105600</v>
      </c>
      <c r="X310" s="28" t="s">
        <v>85</v>
      </c>
      <c r="Y310" s="29">
        <f>VLOOKUP($X310,Sheet1!$A$2:$B$95,2,FALSE)</f>
        <v>105600</v>
      </c>
      <c r="Z310" s="37" t="s">
        <v>57</v>
      </c>
      <c r="AA310" s="29">
        <f>VLOOKUP($Z310,Sheet1!$A$2:$B$95,2,FALSE)</f>
        <v>0</v>
      </c>
      <c r="AB310" s="30" t="s">
        <v>44</v>
      </c>
      <c r="AC310" s="29">
        <f>VLOOKUP($AB310,Sheet1!$A$2:$B$95,2,FALSE)</f>
        <v>52938</v>
      </c>
      <c r="AD310" s="33" t="s">
        <v>48</v>
      </c>
      <c r="AE310" s="32">
        <f>VLOOKUP($AD310,Sheet1!$A$2:$B$95,2,FALSE)</f>
        <v>148500</v>
      </c>
      <c r="AF310" s="31" t="s">
        <v>133</v>
      </c>
      <c r="AG310" s="32">
        <f>VLOOKUP($AF310,Sheet1!$A$2:$B$95,2,FALSE)</f>
        <v>0</v>
      </c>
      <c r="AH310" s="34" t="s">
        <v>153</v>
      </c>
      <c r="AI310" s="35">
        <f>VLOOKUP($AH310,Sheet1!$A$2:$B$95,2,FALSE)</f>
        <v>100000</v>
      </c>
      <c r="AJ310" s="172" t="s">
        <v>50</v>
      </c>
      <c r="AK310" s="35">
        <f>VLOOKUP($AJ310,Sheet1!$A$2:$B$95,2,FALSE)</f>
        <v>50000</v>
      </c>
    </row>
    <row r="311" spans="1:37">
      <c r="A311" s="157">
        <v>341</v>
      </c>
      <c r="B311" s="181">
        <v>310</v>
      </c>
      <c r="C311" s="177" t="s">
        <v>772</v>
      </c>
      <c r="D311" s="18" t="s">
        <v>771</v>
      </c>
      <c r="E311" s="44" t="s">
        <v>770</v>
      </c>
      <c r="F311" s="19" t="s">
        <v>164</v>
      </c>
      <c r="G311" s="19" t="s">
        <v>165</v>
      </c>
      <c r="H311" s="141"/>
      <c r="I311" s="20">
        <f t="shared" si="4"/>
        <v>1355288</v>
      </c>
      <c r="J311" s="21" t="s">
        <v>37</v>
      </c>
      <c r="K311" s="22">
        <f>VLOOKUP($J311,Sheet1!$A$2:$B$95,2,FALSE)</f>
        <v>0</v>
      </c>
      <c r="L311" s="23" t="s">
        <v>38</v>
      </c>
      <c r="M311" s="22">
        <f>VLOOKUP($L311,Sheet1!$A$2:$B$95,2,FALSE)</f>
        <v>354750</v>
      </c>
      <c r="N311" s="24" t="s">
        <v>39</v>
      </c>
      <c r="O311" s="25">
        <f>VLOOKUP($N311,Sheet1!$A$2:$B$95,2,FALSE)</f>
        <v>78100</v>
      </c>
      <c r="P311" s="24" t="s">
        <v>128</v>
      </c>
      <c r="Q311" s="25">
        <f>VLOOKUP($P311,Sheet1!$A$2:$B$95,2,FALSE)</f>
        <v>46200</v>
      </c>
      <c r="R311" s="26" t="s">
        <v>180</v>
      </c>
      <c r="S311" s="27">
        <f>VLOOKUP($R311,Sheet1!$A$2:$B$95,2,FALSE)</f>
        <v>0</v>
      </c>
      <c r="T311" s="26" t="s">
        <v>55</v>
      </c>
      <c r="U311" s="27">
        <f>VLOOKUP($T311,Sheet1!$A$2:$B$95,2,FALSE)</f>
        <v>105600</v>
      </c>
      <c r="V311" s="26" t="s">
        <v>43</v>
      </c>
      <c r="W311" s="27">
        <f>VLOOKUP($V311,Sheet1!$A$2:$B$95,2,FALSE)</f>
        <v>78100</v>
      </c>
      <c r="X311" s="28" t="s">
        <v>44</v>
      </c>
      <c r="Y311" s="29">
        <f>VLOOKUP($X311,Sheet1!$A$2:$B$95,2,FALSE)</f>
        <v>52938</v>
      </c>
      <c r="Z311" s="30" t="s">
        <v>108</v>
      </c>
      <c r="AA311" s="29">
        <f>VLOOKUP($Z311,Sheet1!$A$2:$B$95,2,FALSE)</f>
        <v>484000</v>
      </c>
      <c r="AB311" s="30" t="s">
        <v>85</v>
      </c>
      <c r="AC311" s="29">
        <f>VLOOKUP($AB311,Sheet1!$A$2:$B$95,2,FALSE)</f>
        <v>105600</v>
      </c>
      <c r="AD311" s="31" t="s">
        <v>47</v>
      </c>
      <c r="AE311" s="32">
        <f>VLOOKUP($AD311,Sheet1!$A$2:$B$95,2,FALSE)</f>
        <v>0</v>
      </c>
      <c r="AF311" s="33" t="s">
        <v>133</v>
      </c>
      <c r="AG311" s="32">
        <f>VLOOKUP($AF311,Sheet1!$A$2:$B$95,2,FALSE)</f>
        <v>0</v>
      </c>
      <c r="AH311" s="34" t="s">
        <v>58</v>
      </c>
      <c r="AI311" s="35">
        <f>VLOOKUP($AH311,Sheet1!$A$2:$B$95,2,FALSE)</f>
        <v>0</v>
      </c>
      <c r="AJ311" s="172" t="s">
        <v>50</v>
      </c>
      <c r="AK311" s="35">
        <f>VLOOKUP($AJ311,Sheet1!$A$2:$B$95,2,FALSE)</f>
        <v>50000</v>
      </c>
    </row>
    <row r="312" spans="1:37">
      <c r="A312" s="157">
        <v>80</v>
      </c>
      <c r="B312" s="181">
        <v>311</v>
      </c>
      <c r="C312" s="177" t="s">
        <v>1044</v>
      </c>
      <c r="D312" s="18" t="s">
        <v>1043</v>
      </c>
      <c r="E312" s="44" t="s">
        <v>1045</v>
      </c>
      <c r="F312" s="45" t="s">
        <v>164</v>
      </c>
      <c r="G312" s="45" t="s">
        <v>165</v>
      </c>
      <c r="H312" s="144"/>
      <c r="I312" s="20">
        <f t="shared" si="4"/>
        <v>1353638</v>
      </c>
      <c r="J312" s="21" t="s">
        <v>38</v>
      </c>
      <c r="K312" s="22">
        <f>VLOOKUP($J312,Sheet1!$A$2:$B$95,2,FALSE)</f>
        <v>354750</v>
      </c>
      <c r="L312" s="23" t="s">
        <v>53</v>
      </c>
      <c r="M312" s="22">
        <f>VLOOKUP($L312,Sheet1!$A$2:$B$95,2,FALSE)</f>
        <v>233200</v>
      </c>
      <c r="N312" s="24" t="s">
        <v>132</v>
      </c>
      <c r="O312" s="25">
        <f>VLOOKUP($N312,Sheet1!$A$2:$B$95,2,FALSE)</f>
        <v>78100</v>
      </c>
      <c r="P312" s="24" t="s">
        <v>40</v>
      </c>
      <c r="Q312" s="25">
        <f>VLOOKUP($P312,Sheet1!$A$2:$B$95,2,FALSE)</f>
        <v>52938</v>
      </c>
      <c r="R312" s="48" t="s">
        <v>152</v>
      </c>
      <c r="S312" s="27">
        <f>VLOOKUP($R312,Sheet1!$A$2:$B$95,2,FALSE)</f>
        <v>233200</v>
      </c>
      <c r="T312" s="26" t="s">
        <v>161</v>
      </c>
      <c r="U312" s="27">
        <f>VLOOKUP($T312,Sheet1!$A$2:$B$95,2,FALSE)</f>
        <v>0</v>
      </c>
      <c r="V312" s="26" t="s">
        <v>43</v>
      </c>
      <c r="W312" s="27">
        <f>VLOOKUP($V312,Sheet1!$A$2:$B$95,2,FALSE)</f>
        <v>78100</v>
      </c>
      <c r="X312" s="37" t="s">
        <v>66</v>
      </c>
      <c r="Y312" s="29">
        <f>VLOOKUP($X312,Sheet1!$A$2:$B$95,2,FALSE)</f>
        <v>62150</v>
      </c>
      <c r="Z312" s="30" t="s">
        <v>99</v>
      </c>
      <c r="AA312" s="29">
        <f>VLOOKUP($Z312,Sheet1!$A$2:$B$95,2,FALSE)</f>
        <v>105600</v>
      </c>
      <c r="AB312" s="28" t="s">
        <v>85</v>
      </c>
      <c r="AC312" s="29">
        <f>VLOOKUP($AB312,Sheet1!$A$2:$B$95,2,FALSE)</f>
        <v>105600</v>
      </c>
      <c r="AD312" s="31" t="s">
        <v>47</v>
      </c>
      <c r="AE312" s="32">
        <f>VLOOKUP($AD312,Sheet1!$A$2:$B$95,2,FALSE)</f>
        <v>0</v>
      </c>
      <c r="AF312" s="39" t="s">
        <v>143</v>
      </c>
      <c r="AG312" s="32">
        <f>VLOOKUP($AF312,Sheet1!$A$2:$B$95,2,FALSE)</f>
        <v>0</v>
      </c>
      <c r="AH312" s="34" t="s">
        <v>151</v>
      </c>
      <c r="AI312" s="35">
        <f>VLOOKUP($AH312,Sheet1!$A$2:$B$95,2,FALSE)</f>
        <v>0</v>
      </c>
      <c r="AJ312" s="172" t="s">
        <v>50</v>
      </c>
      <c r="AK312" s="35">
        <f>VLOOKUP($AJ312,Sheet1!$A$2:$B$95,2,FALSE)</f>
        <v>50000</v>
      </c>
    </row>
    <row r="313" spans="1:37">
      <c r="A313" s="157">
        <v>92</v>
      </c>
      <c r="B313" s="181">
        <v>312</v>
      </c>
      <c r="C313" s="177" t="s">
        <v>322</v>
      </c>
      <c r="D313" s="18" t="s">
        <v>321</v>
      </c>
      <c r="E313" s="44" t="s">
        <v>323</v>
      </c>
      <c r="F313" s="19" t="s">
        <v>164</v>
      </c>
      <c r="G313" s="19" t="s">
        <v>165</v>
      </c>
      <c r="H313" s="141"/>
      <c r="I313" s="20">
        <f t="shared" si="4"/>
        <v>1352300</v>
      </c>
      <c r="J313" s="21" t="s">
        <v>75</v>
      </c>
      <c r="K313" s="22">
        <f>VLOOKUP($J313,Sheet1!$A$2:$B$95,2,FALSE)</f>
        <v>233200</v>
      </c>
      <c r="L313" s="23" t="s">
        <v>38</v>
      </c>
      <c r="M313" s="22">
        <f>VLOOKUP($L313,Sheet1!$A$2:$B$95,2,FALSE)</f>
        <v>354750</v>
      </c>
      <c r="N313" s="24" t="s">
        <v>118</v>
      </c>
      <c r="O313" s="25">
        <f>VLOOKUP($N313,Sheet1!$A$2:$B$95,2,FALSE)</f>
        <v>0</v>
      </c>
      <c r="P313" s="24" t="s">
        <v>110</v>
      </c>
      <c r="Q313" s="25">
        <f>VLOOKUP($P313,Sheet1!$A$2:$B$95,2,FALSE)</f>
        <v>78100</v>
      </c>
      <c r="R313" s="26" t="s">
        <v>180</v>
      </c>
      <c r="S313" s="27">
        <f>VLOOKUP($R313,Sheet1!$A$2:$B$95,2,FALSE)</f>
        <v>0</v>
      </c>
      <c r="T313" s="26" t="s">
        <v>55</v>
      </c>
      <c r="U313" s="27">
        <f>VLOOKUP($T313,Sheet1!$A$2:$B$95,2,FALSE)</f>
        <v>105600</v>
      </c>
      <c r="V313" s="26" t="s">
        <v>43</v>
      </c>
      <c r="W313" s="27">
        <f>VLOOKUP($V313,Sheet1!$A$2:$B$95,2,FALSE)</f>
        <v>78100</v>
      </c>
      <c r="X313" s="28" t="s">
        <v>66</v>
      </c>
      <c r="Y313" s="29">
        <f>VLOOKUP($X313,Sheet1!$A$2:$B$95,2,FALSE)</f>
        <v>62150</v>
      </c>
      <c r="Z313" s="30" t="s">
        <v>85</v>
      </c>
      <c r="AA313" s="29">
        <f>VLOOKUP($Z313,Sheet1!$A$2:$B$95,2,FALSE)</f>
        <v>105600</v>
      </c>
      <c r="AB313" s="30" t="s">
        <v>116</v>
      </c>
      <c r="AC313" s="29">
        <f>VLOOKUP($AB313,Sheet1!$A$2:$B$95,2,FALSE)</f>
        <v>36300</v>
      </c>
      <c r="AD313" s="31" t="s">
        <v>47</v>
      </c>
      <c r="AE313" s="32">
        <f>VLOOKUP($AD313,Sheet1!$A$2:$B$95,2,FALSE)</f>
        <v>0</v>
      </c>
      <c r="AF313" s="33" t="s">
        <v>48</v>
      </c>
      <c r="AG313" s="32">
        <f>VLOOKUP($AF313,Sheet1!$A$2:$B$95,2,FALSE)</f>
        <v>148500</v>
      </c>
      <c r="AH313" s="34" t="s">
        <v>153</v>
      </c>
      <c r="AI313" s="35">
        <f>VLOOKUP($AH313,Sheet1!$A$2:$B$95,2,FALSE)</f>
        <v>100000</v>
      </c>
      <c r="AJ313" s="172" t="s">
        <v>50</v>
      </c>
      <c r="AK313" s="35">
        <f>VLOOKUP($AJ313,Sheet1!$A$2:$B$95,2,FALSE)</f>
        <v>50000</v>
      </c>
    </row>
    <row r="314" spans="1:37">
      <c r="A314" s="157">
        <v>105</v>
      </c>
      <c r="B314" s="181">
        <v>313</v>
      </c>
      <c r="C314" s="177" t="s">
        <v>486</v>
      </c>
      <c r="D314" s="18" t="s">
        <v>178</v>
      </c>
      <c r="E314" s="44" t="s">
        <v>179</v>
      </c>
      <c r="F314" s="126" t="s">
        <v>36</v>
      </c>
      <c r="G314" s="19" t="s">
        <v>165</v>
      </c>
      <c r="H314" s="141"/>
      <c r="I314" s="20">
        <f t="shared" si="4"/>
        <v>1336950</v>
      </c>
      <c r="J314" s="21" t="s">
        <v>68</v>
      </c>
      <c r="K314" s="22">
        <f>VLOOKUP($J314,Sheet1!$A$2:$B$95,2,FALSE)</f>
        <v>233200</v>
      </c>
      <c r="L314" s="23" t="s">
        <v>38</v>
      </c>
      <c r="M314" s="22">
        <f>VLOOKUP($L314,Sheet1!$A$2:$B$95,2,FALSE)</f>
        <v>354750</v>
      </c>
      <c r="N314" s="24" t="s">
        <v>132</v>
      </c>
      <c r="O314" s="25">
        <f>VLOOKUP($N314,Sheet1!$A$2:$B$95,2,FALSE)</f>
        <v>78100</v>
      </c>
      <c r="P314" s="24" t="s">
        <v>136</v>
      </c>
      <c r="Q314" s="25">
        <f>VLOOKUP($P314,Sheet1!$A$2:$B$95,2,FALSE)</f>
        <v>148500</v>
      </c>
      <c r="R314" s="26" t="s">
        <v>152</v>
      </c>
      <c r="S314" s="27">
        <f>VLOOKUP($R314,Sheet1!$A$2:$B$95,2,FALSE)</f>
        <v>233200</v>
      </c>
      <c r="T314" s="26" t="s">
        <v>56</v>
      </c>
      <c r="U314" s="27">
        <f>VLOOKUP($T314,Sheet1!$A$2:$B$95,2,FALSE)</f>
        <v>40700</v>
      </c>
      <c r="V314" s="26" t="s">
        <v>180</v>
      </c>
      <c r="W314" s="27">
        <f>VLOOKUP($V314,Sheet1!$A$2:$B$95,2,FALSE)</f>
        <v>0</v>
      </c>
      <c r="X314" s="28" t="s">
        <v>106</v>
      </c>
      <c r="Y314" s="29">
        <f>VLOOKUP($X314,Sheet1!$A$2:$B$95,2,FALSE)</f>
        <v>148500</v>
      </c>
      <c r="Z314" s="30" t="s">
        <v>57</v>
      </c>
      <c r="AA314" s="29">
        <f>VLOOKUP($Z314,Sheet1!$A$2:$B$95,2,FALSE)</f>
        <v>0</v>
      </c>
      <c r="AB314" s="30" t="s">
        <v>69</v>
      </c>
      <c r="AC314" s="29">
        <f>VLOOKUP($AB314,Sheet1!$A$2:$B$95,2,FALSE)</f>
        <v>0</v>
      </c>
      <c r="AD314" s="31" t="s">
        <v>47</v>
      </c>
      <c r="AE314" s="32">
        <f>VLOOKUP($AD314,Sheet1!$A$2:$B$95,2,FALSE)</f>
        <v>0</v>
      </c>
      <c r="AF314" s="33" t="s">
        <v>133</v>
      </c>
      <c r="AG314" s="32">
        <f>VLOOKUP($AF314,Sheet1!$A$2:$B$95,2,FALSE)</f>
        <v>0</v>
      </c>
      <c r="AH314" s="34" t="s">
        <v>153</v>
      </c>
      <c r="AI314" s="35">
        <f>VLOOKUP($AH314,Sheet1!$A$2:$B$95,2,FALSE)</f>
        <v>100000</v>
      </c>
      <c r="AJ314" s="172" t="s">
        <v>49</v>
      </c>
      <c r="AK314" s="35">
        <f>VLOOKUP($AJ314,Sheet1!$A$2:$B$95,2,FALSE)</f>
        <v>0</v>
      </c>
    </row>
    <row r="315" spans="1:37">
      <c r="A315" s="157">
        <v>348</v>
      </c>
      <c r="B315" s="181">
        <v>314</v>
      </c>
      <c r="C315" s="177" t="s">
        <v>413</v>
      </c>
      <c r="D315" s="18"/>
      <c r="E315" s="44" t="s">
        <v>1021</v>
      </c>
      <c r="F315" s="126" t="s">
        <v>36</v>
      </c>
      <c r="G315" s="19" t="s">
        <v>165</v>
      </c>
      <c r="H315" s="141">
        <v>160</v>
      </c>
      <c r="I315" s="20">
        <f t="shared" si="4"/>
        <v>1333700</v>
      </c>
      <c r="J315" s="21" t="s">
        <v>37</v>
      </c>
      <c r="K315" s="22">
        <f>VLOOKUP($J315,Sheet1!$A$2:$B$95,2,FALSE)</f>
        <v>0</v>
      </c>
      <c r="L315" s="23" t="s">
        <v>53</v>
      </c>
      <c r="M315" s="22">
        <f>VLOOKUP($L315,Sheet1!$A$2:$B$95,2,FALSE)</f>
        <v>233200</v>
      </c>
      <c r="N315" s="24" t="s">
        <v>101</v>
      </c>
      <c r="O315" s="25">
        <f>VLOOKUP($N315,Sheet1!$A$2:$B$95,2,FALSE)</f>
        <v>396000</v>
      </c>
      <c r="P315" s="24" t="s">
        <v>136</v>
      </c>
      <c r="Q315" s="25">
        <f>VLOOKUP($P315,Sheet1!$A$2:$B$95,2,FALSE)</f>
        <v>148500</v>
      </c>
      <c r="R315" s="26" t="s">
        <v>41</v>
      </c>
      <c r="S315" s="27">
        <f>VLOOKUP($R315,Sheet1!$A$2:$B$95,2,FALSE)</f>
        <v>68200</v>
      </c>
      <c r="T315" s="26" t="s">
        <v>55</v>
      </c>
      <c r="U315" s="27">
        <f>VLOOKUP($T315,Sheet1!$A$2:$B$95,2,FALSE)</f>
        <v>105600</v>
      </c>
      <c r="V315" s="26" t="s">
        <v>43</v>
      </c>
      <c r="W315" s="27">
        <f>VLOOKUP($V315,Sheet1!$A$2:$B$95,2,FALSE)</f>
        <v>78100</v>
      </c>
      <c r="X315" s="28" t="s">
        <v>85</v>
      </c>
      <c r="Y315" s="29">
        <f>VLOOKUP($X315,Sheet1!$A$2:$B$95,2,FALSE)</f>
        <v>105600</v>
      </c>
      <c r="Z315" s="30" t="s">
        <v>119</v>
      </c>
      <c r="AA315" s="29">
        <f>VLOOKUP($Z315,Sheet1!$A$2:$B$95,2,FALSE)</f>
        <v>0</v>
      </c>
      <c r="AB315" s="30" t="s">
        <v>69</v>
      </c>
      <c r="AC315" s="29">
        <f>VLOOKUP($AB315,Sheet1!$A$2:$B$95,2,FALSE)</f>
        <v>0</v>
      </c>
      <c r="AD315" s="31" t="s">
        <v>48</v>
      </c>
      <c r="AE315" s="32">
        <f>VLOOKUP($AD315,Sheet1!$A$2:$B$95,2,FALSE)</f>
        <v>148500</v>
      </c>
      <c r="AF315" s="33" t="s">
        <v>133</v>
      </c>
      <c r="AG315" s="32">
        <f>VLOOKUP($AF315,Sheet1!$A$2:$B$95,2,FALSE)</f>
        <v>0</v>
      </c>
      <c r="AH315" s="34" t="s">
        <v>58</v>
      </c>
      <c r="AI315" s="35">
        <f>VLOOKUP($AH315,Sheet1!$A$2:$B$95,2,FALSE)</f>
        <v>0</v>
      </c>
      <c r="AJ315" s="172" t="s">
        <v>50</v>
      </c>
      <c r="AK315" s="35">
        <f>VLOOKUP($AJ315,Sheet1!$A$2:$B$95,2,FALSE)</f>
        <v>50000</v>
      </c>
    </row>
    <row r="316" spans="1:37">
      <c r="A316" s="157">
        <v>292</v>
      </c>
      <c r="B316" s="181">
        <v>315</v>
      </c>
      <c r="C316" s="177" t="s">
        <v>794</v>
      </c>
      <c r="D316" s="18" t="s">
        <v>793</v>
      </c>
      <c r="E316" s="44" t="s">
        <v>795</v>
      </c>
      <c r="F316" s="19" t="s">
        <v>164</v>
      </c>
      <c r="G316" s="19" t="s">
        <v>165</v>
      </c>
      <c r="H316" s="141"/>
      <c r="I316" s="20">
        <f t="shared" si="4"/>
        <v>1332188</v>
      </c>
      <c r="J316" s="21" t="s">
        <v>53</v>
      </c>
      <c r="K316" s="22">
        <f>VLOOKUP($J316,Sheet1!$A$2:$B$95,2,FALSE)</f>
        <v>233200</v>
      </c>
      <c r="L316" s="23" t="s">
        <v>38</v>
      </c>
      <c r="M316" s="22">
        <f>VLOOKUP($L316,Sheet1!$A$2:$B$95,2,FALSE)</f>
        <v>354750</v>
      </c>
      <c r="N316" s="24" t="s">
        <v>136</v>
      </c>
      <c r="O316" s="25">
        <f>VLOOKUP($N316,Sheet1!$A$2:$B$95,2,FALSE)</f>
        <v>148500</v>
      </c>
      <c r="P316" s="24" t="s">
        <v>128</v>
      </c>
      <c r="Q316" s="25">
        <f>VLOOKUP($P316,Sheet1!$A$2:$B$95,2,FALSE)</f>
        <v>46200</v>
      </c>
      <c r="R316" s="26" t="s">
        <v>41</v>
      </c>
      <c r="S316" s="27">
        <f>VLOOKUP($R316,Sheet1!$A$2:$B$95,2,FALSE)</f>
        <v>68200</v>
      </c>
      <c r="T316" s="26" t="s">
        <v>55</v>
      </c>
      <c r="U316" s="27">
        <f>VLOOKUP($T316,Sheet1!$A$2:$B$95,2,FALSE)</f>
        <v>105600</v>
      </c>
      <c r="V316" s="26" t="s">
        <v>43</v>
      </c>
      <c r="W316" s="27">
        <f>VLOOKUP($V316,Sheet1!$A$2:$B$95,2,FALSE)</f>
        <v>78100</v>
      </c>
      <c r="X316" s="28" t="s">
        <v>44</v>
      </c>
      <c r="Y316" s="29">
        <f>VLOOKUP($X316,Sheet1!$A$2:$B$95,2,FALSE)</f>
        <v>52938</v>
      </c>
      <c r="Z316" s="30" t="s">
        <v>106</v>
      </c>
      <c r="AA316" s="29">
        <f>VLOOKUP($Z316,Sheet1!$A$2:$B$95,2,FALSE)</f>
        <v>148500</v>
      </c>
      <c r="AB316" s="30" t="s">
        <v>72</v>
      </c>
      <c r="AC316" s="29">
        <f>VLOOKUP($AB316,Sheet1!$A$2:$B$95,2,FALSE)</f>
        <v>46200</v>
      </c>
      <c r="AD316" s="31" t="s">
        <v>131</v>
      </c>
      <c r="AE316" s="32">
        <f>VLOOKUP($AD316,Sheet1!$A$2:$B$95,2,FALSE)</f>
        <v>0</v>
      </c>
      <c r="AF316" s="33" t="s">
        <v>143</v>
      </c>
      <c r="AG316" s="32">
        <f>VLOOKUP($AF316,Sheet1!$A$2:$B$95,2,FALSE)</f>
        <v>0</v>
      </c>
      <c r="AH316" s="34" t="s">
        <v>58</v>
      </c>
      <c r="AI316" s="35">
        <f>VLOOKUP($AH316,Sheet1!$A$2:$B$95,2,FALSE)</f>
        <v>0</v>
      </c>
      <c r="AJ316" s="172" t="s">
        <v>50</v>
      </c>
      <c r="AK316" s="35">
        <f>VLOOKUP($AJ316,Sheet1!$A$2:$B$95,2,FALSE)</f>
        <v>50000</v>
      </c>
    </row>
    <row r="317" spans="1:37">
      <c r="A317" s="157">
        <v>376</v>
      </c>
      <c r="B317" s="181">
        <v>316</v>
      </c>
      <c r="C317" s="177" t="s">
        <v>832</v>
      </c>
      <c r="D317" s="18" t="s">
        <v>833</v>
      </c>
      <c r="E317" s="44" t="s">
        <v>511</v>
      </c>
      <c r="F317" s="19" t="s">
        <v>164</v>
      </c>
      <c r="G317" s="19" t="s">
        <v>165</v>
      </c>
      <c r="H317" s="141"/>
      <c r="I317" s="20">
        <f t="shared" si="4"/>
        <v>1330950</v>
      </c>
      <c r="J317" s="21" t="s">
        <v>53</v>
      </c>
      <c r="K317" s="22">
        <f>VLOOKUP($J317,Sheet1!$A$2:$B$95,2,FALSE)</f>
        <v>233200</v>
      </c>
      <c r="L317" s="23" t="s">
        <v>64</v>
      </c>
      <c r="M317" s="22">
        <f>VLOOKUP($L317,Sheet1!$A$2:$B$95,2,FALSE)</f>
        <v>105600</v>
      </c>
      <c r="N317" s="24" t="s">
        <v>101</v>
      </c>
      <c r="O317" s="25">
        <f>VLOOKUP($N317,Sheet1!$A$2:$B$95,2,FALSE)</f>
        <v>396000</v>
      </c>
      <c r="P317" s="24" t="s">
        <v>132</v>
      </c>
      <c r="Q317" s="25">
        <f>VLOOKUP($P317,Sheet1!$A$2:$B$95,2,FALSE)</f>
        <v>78100</v>
      </c>
      <c r="R317" s="26" t="s">
        <v>55</v>
      </c>
      <c r="S317" s="27">
        <f>VLOOKUP($R317,Sheet1!$A$2:$B$95,2,FALSE)</f>
        <v>105600</v>
      </c>
      <c r="T317" s="26" t="s">
        <v>56</v>
      </c>
      <c r="U317" s="27">
        <f>VLOOKUP($T317,Sheet1!$A$2:$B$95,2,FALSE)</f>
        <v>40700</v>
      </c>
      <c r="V317" s="26" t="s">
        <v>43</v>
      </c>
      <c r="W317" s="27">
        <f>VLOOKUP($V317,Sheet1!$A$2:$B$95,2,FALSE)</f>
        <v>78100</v>
      </c>
      <c r="X317" s="28" t="s">
        <v>66</v>
      </c>
      <c r="Y317" s="29">
        <f>VLOOKUP($X317,Sheet1!$A$2:$B$95,2,FALSE)</f>
        <v>62150</v>
      </c>
      <c r="Z317" s="30" t="s">
        <v>113</v>
      </c>
      <c r="AA317" s="29">
        <f>VLOOKUP($Z317,Sheet1!$A$2:$B$95,2,FALSE)</f>
        <v>33000</v>
      </c>
      <c r="AB317" s="30" t="s">
        <v>57</v>
      </c>
      <c r="AC317" s="29">
        <f>VLOOKUP($AB317,Sheet1!$A$2:$B$95,2,FALSE)</f>
        <v>0</v>
      </c>
      <c r="AD317" s="31" t="s">
        <v>48</v>
      </c>
      <c r="AE317" s="32">
        <f>VLOOKUP($AD317,Sheet1!$A$2:$B$95,2,FALSE)</f>
        <v>148500</v>
      </c>
      <c r="AF317" s="33" t="s">
        <v>133</v>
      </c>
      <c r="AG317" s="32">
        <f>VLOOKUP($AF317,Sheet1!$A$2:$B$95,2,FALSE)</f>
        <v>0</v>
      </c>
      <c r="AH317" s="34" t="s">
        <v>49</v>
      </c>
      <c r="AI317" s="35">
        <f>VLOOKUP($AH317,Sheet1!$A$2:$B$95,2,FALSE)</f>
        <v>0</v>
      </c>
      <c r="AJ317" s="172" t="s">
        <v>50</v>
      </c>
      <c r="AK317" s="35">
        <f>VLOOKUP($AJ317,Sheet1!$A$2:$B$95,2,FALSE)</f>
        <v>50000</v>
      </c>
    </row>
    <row r="318" spans="1:37">
      <c r="A318" s="157">
        <v>164</v>
      </c>
      <c r="B318" s="181">
        <v>317</v>
      </c>
      <c r="C318" s="177" t="s">
        <v>284</v>
      </c>
      <c r="D318" s="18" t="s">
        <v>283</v>
      </c>
      <c r="E318" s="44" t="s">
        <v>282</v>
      </c>
      <c r="F318" s="19" t="s">
        <v>164</v>
      </c>
      <c r="G318" s="19" t="s">
        <v>165</v>
      </c>
      <c r="H318" s="141"/>
      <c r="I318" s="20">
        <f t="shared" si="4"/>
        <v>1326138</v>
      </c>
      <c r="J318" s="21" t="s">
        <v>64</v>
      </c>
      <c r="K318" s="22">
        <f>VLOOKUP($J318,Sheet1!$A$2:$B$95,2,FALSE)</f>
        <v>105600</v>
      </c>
      <c r="L318" s="23" t="s">
        <v>75</v>
      </c>
      <c r="M318" s="22">
        <f>VLOOKUP($L318,Sheet1!$A$2:$B$95,2,FALSE)</f>
        <v>233200</v>
      </c>
      <c r="N318" s="24" t="s">
        <v>40</v>
      </c>
      <c r="O318" s="25">
        <f>VLOOKUP($N318,Sheet1!$A$2:$B$95,2,FALSE)</f>
        <v>52938</v>
      </c>
      <c r="P318" s="24" t="s">
        <v>54</v>
      </c>
      <c r="Q318" s="25">
        <f>VLOOKUP($P318,Sheet1!$A$2:$B$95,2,FALSE)</f>
        <v>0</v>
      </c>
      <c r="R318" s="26" t="s">
        <v>41</v>
      </c>
      <c r="S318" s="27">
        <f>VLOOKUP($R318,Sheet1!$A$2:$B$95,2,FALSE)</f>
        <v>68200</v>
      </c>
      <c r="T318" s="26" t="s">
        <v>55</v>
      </c>
      <c r="U318" s="27">
        <f>VLOOKUP($T318,Sheet1!$A$2:$B$95,2,FALSE)</f>
        <v>105600</v>
      </c>
      <c r="V318" s="26" t="s">
        <v>43</v>
      </c>
      <c r="W318" s="27">
        <f>VLOOKUP($V318,Sheet1!$A$2:$B$95,2,FALSE)</f>
        <v>78100</v>
      </c>
      <c r="X318" s="28" t="s">
        <v>76</v>
      </c>
      <c r="Y318" s="29">
        <f>VLOOKUP($X318,Sheet1!$A$2:$B$95,2,FALSE)</f>
        <v>0</v>
      </c>
      <c r="Z318" s="30" t="s">
        <v>57</v>
      </c>
      <c r="AA318" s="29">
        <f>VLOOKUP($Z318,Sheet1!$A$2:$B$95,2,FALSE)</f>
        <v>0</v>
      </c>
      <c r="AB318" s="30" t="s">
        <v>108</v>
      </c>
      <c r="AC318" s="29">
        <f>VLOOKUP($AB318,Sheet1!$A$2:$B$95,2,FALSE)</f>
        <v>484000</v>
      </c>
      <c r="AD318" s="31" t="s">
        <v>47</v>
      </c>
      <c r="AE318" s="32">
        <f>VLOOKUP($AD318,Sheet1!$A$2:$B$95,2,FALSE)</f>
        <v>0</v>
      </c>
      <c r="AF318" s="33" t="s">
        <v>48</v>
      </c>
      <c r="AG318" s="32">
        <f>VLOOKUP($AF318,Sheet1!$A$2:$B$95,2,FALSE)</f>
        <v>148500</v>
      </c>
      <c r="AH318" s="34" t="s">
        <v>58</v>
      </c>
      <c r="AI318" s="35">
        <f>VLOOKUP($AH318,Sheet1!$A$2:$B$95,2,FALSE)</f>
        <v>0</v>
      </c>
      <c r="AJ318" s="172" t="s">
        <v>50</v>
      </c>
      <c r="AK318" s="35">
        <f>VLOOKUP($AJ318,Sheet1!$A$2:$B$95,2,FALSE)</f>
        <v>50000</v>
      </c>
    </row>
    <row r="319" spans="1:37">
      <c r="A319" s="157">
        <v>211</v>
      </c>
      <c r="B319" s="181">
        <v>318</v>
      </c>
      <c r="C319" s="177" t="s">
        <v>781</v>
      </c>
      <c r="D319" s="18" t="s">
        <v>780</v>
      </c>
      <c r="E319" s="44" t="s">
        <v>782</v>
      </c>
      <c r="F319" s="19" t="s">
        <v>36</v>
      </c>
      <c r="G319" s="19" t="s">
        <v>165</v>
      </c>
      <c r="H319" s="141">
        <v>80</v>
      </c>
      <c r="I319" s="20">
        <f t="shared" si="4"/>
        <v>1325038</v>
      </c>
      <c r="J319" s="21" t="s">
        <v>64</v>
      </c>
      <c r="K319" s="22">
        <f>VLOOKUP($J319,Sheet1!$A$2:$B$95,2,FALSE)</f>
        <v>105600</v>
      </c>
      <c r="L319" s="23" t="s">
        <v>68</v>
      </c>
      <c r="M319" s="22">
        <f>VLOOKUP($L319,Sheet1!$A$2:$B$95,2,FALSE)</f>
        <v>233200</v>
      </c>
      <c r="N319" s="24" t="s">
        <v>101</v>
      </c>
      <c r="O319" s="25">
        <f>VLOOKUP($N319,Sheet1!$A$2:$B$95,2,FALSE)</f>
        <v>396000</v>
      </c>
      <c r="P319" s="24" t="s">
        <v>128</v>
      </c>
      <c r="Q319" s="25">
        <f>VLOOKUP($P319,Sheet1!$A$2:$B$95,2,FALSE)</f>
        <v>46200</v>
      </c>
      <c r="R319" s="26" t="s">
        <v>41</v>
      </c>
      <c r="S319" s="27">
        <f>VLOOKUP($R319,Sheet1!$A$2:$B$95,2,FALSE)</f>
        <v>68200</v>
      </c>
      <c r="T319" s="26" t="s">
        <v>148</v>
      </c>
      <c r="U319" s="27">
        <f>VLOOKUP($T319,Sheet1!$A$2:$B$95,2,FALSE)</f>
        <v>40700</v>
      </c>
      <c r="V319" s="26" t="s">
        <v>43</v>
      </c>
      <c r="W319" s="27">
        <f>VLOOKUP($V319,Sheet1!$A$2:$B$95,2,FALSE)</f>
        <v>78100</v>
      </c>
      <c r="X319" s="28" t="s">
        <v>44</v>
      </c>
      <c r="Y319" s="29">
        <f>VLOOKUP($X319,Sheet1!$A$2:$B$95,2,FALSE)</f>
        <v>52938</v>
      </c>
      <c r="Z319" s="30" t="s">
        <v>88</v>
      </c>
      <c r="AA319" s="29">
        <f>VLOOKUP($Z319,Sheet1!$A$2:$B$95,2,FALSE)</f>
        <v>0</v>
      </c>
      <c r="AB319" s="30" t="s">
        <v>85</v>
      </c>
      <c r="AC319" s="29">
        <f>VLOOKUP($AB319,Sheet1!$A$2:$B$95,2,FALSE)</f>
        <v>105600</v>
      </c>
      <c r="AD319" s="31" t="s">
        <v>47</v>
      </c>
      <c r="AE319" s="32">
        <f>VLOOKUP($AD319,Sheet1!$A$2:$B$95,2,FALSE)</f>
        <v>0</v>
      </c>
      <c r="AF319" s="33" t="s">
        <v>48</v>
      </c>
      <c r="AG319" s="32">
        <f>VLOOKUP($AF319,Sheet1!$A$2:$B$95,2,FALSE)</f>
        <v>148500</v>
      </c>
      <c r="AH319" s="34" t="s">
        <v>49</v>
      </c>
      <c r="AI319" s="35">
        <f>VLOOKUP($AH319,Sheet1!$A$2:$B$95,2,FALSE)</f>
        <v>0</v>
      </c>
      <c r="AJ319" s="172" t="s">
        <v>50</v>
      </c>
      <c r="AK319" s="35">
        <f>VLOOKUP($AJ319,Sheet1!$A$2:$B$95,2,FALSE)</f>
        <v>50000</v>
      </c>
    </row>
    <row r="320" spans="1:37">
      <c r="A320" s="157">
        <v>302</v>
      </c>
      <c r="B320" s="181">
        <v>319</v>
      </c>
      <c r="C320" s="177" t="s">
        <v>345</v>
      </c>
      <c r="D320" s="18" t="s">
        <v>344</v>
      </c>
      <c r="E320" s="44" t="s">
        <v>346</v>
      </c>
      <c r="F320" s="126" t="s">
        <v>36</v>
      </c>
      <c r="G320" s="19" t="s">
        <v>165</v>
      </c>
      <c r="H320" s="141">
        <v>80</v>
      </c>
      <c r="I320" s="20">
        <f t="shared" si="4"/>
        <v>1318164</v>
      </c>
      <c r="J320" s="21" t="s">
        <v>38</v>
      </c>
      <c r="K320" s="22">
        <f>VLOOKUP($J320,Sheet1!$A$2:$B$95,2,FALSE)</f>
        <v>354750</v>
      </c>
      <c r="L320" s="23" t="s">
        <v>53</v>
      </c>
      <c r="M320" s="22">
        <f>VLOOKUP($L320,Sheet1!$A$2:$B$95,2,FALSE)</f>
        <v>233200</v>
      </c>
      <c r="N320" s="24" t="s">
        <v>136</v>
      </c>
      <c r="O320" s="25">
        <f>VLOOKUP($N320,Sheet1!$A$2:$B$95,2,FALSE)</f>
        <v>148500</v>
      </c>
      <c r="P320" s="24" t="s">
        <v>40</v>
      </c>
      <c r="Q320" s="25">
        <f>VLOOKUP($P320,Sheet1!$A$2:$B$95,2,FALSE)</f>
        <v>52938</v>
      </c>
      <c r="R320" s="26" t="s">
        <v>150</v>
      </c>
      <c r="S320" s="27">
        <f>VLOOKUP($R320,Sheet1!$A$2:$B$95,2,FALSE)</f>
        <v>52938</v>
      </c>
      <c r="T320" s="26" t="s">
        <v>148</v>
      </c>
      <c r="U320" s="27">
        <f>VLOOKUP($T320,Sheet1!$A$2:$B$95,2,FALSE)</f>
        <v>40700</v>
      </c>
      <c r="V320" s="26" t="s">
        <v>43</v>
      </c>
      <c r="W320" s="27">
        <f>VLOOKUP($V320,Sheet1!$A$2:$B$95,2,FALSE)</f>
        <v>78100</v>
      </c>
      <c r="X320" s="28" t="s">
        <v>44</v>
      </c>
      <c r="Y320" s="29">
        <f>VLOOKUP($X320,Sheet1!$A$2:$B$95,2,FALSE)</f>
        <v>52938</v>
      </c>
      <c r="Z320" s="30" t="s">
        <v>85</v>
      </c>
      <c r="AA320" s="29">
        <f>VLOOKUP($Z320,Sheet1!$A$2:$B$95,2,FALSE)</f>
        <v>105600</v>
      </c>
      <c r="AB320" s="30" t="s">
        <v>57</v>
      </c>
      <c r="AC320" s="29">
        <f>VLOOKUP($AB320,Sheet1!$A$2:$B$95,2,FALSE)</f>
        <v>0</v>
      </c>
      <c r="AD320" s="31" t="s">
        <v>47</v>
      </c>
      <c r="AE320" s="32">
        <f>VLOOKUP($AD320,Sheet1!$A$2:$B$95,2,FALSE)</f>
        <v>0</v>
      </c>
      <c r="AF320" s="33" t="s">
        <v>48</v>
      </c>
      <c r="AG320" s="32">
        <f>VLOOKUP($AF320,Sheet1!$A$2:$B$95,2,FALSE)</f>
        <v>148500</v>
      </c>
      <c r="AH320" s="34" t="s">
        <v>58</v>
      </c>
      <c r="AI320" s="35">
        <f>VLOOKUP($AH320,Sheet1!$A$2:$B$95,2,FALSE)</f>
        <v>0</v>
      </c>
      <c r="AJ320" s="172" t="s">
        <v>50</v>
      </c>
      <c r="AK320" s="35">
        <f>VLOOKUP($AJ320,Sheet1!$A$2:$B$95,2,FALSE)</f>
        <v>50000</v>
      </c>
    </row>
    <row r="321" spans="1:37">
      <c r="A321" s="157">
        <v>335</v>
      </c>
      <c r="B321" s="181">
        <v>320</v>
      </c>
      <c r="C321" s="177" t="s">
        <v>1077</v>
      </c>
      <c r="D321" s="18" t="s">
        <v>1076</v>
      </c>
      <c r="E321" s="44" t="s">
        <v>1078</v>
      </c>
      <c r="F321" s="45" t="s">
        <v>164</v>
      </c>
      <c r="G321" s="45" t="s">
        <v>165</v>
      </c>
      <c r="H321" s="144"/>
      <c r="I321" s="20">
        <f t="shared" si="4"/>
        <v>1315588</v>
      </c>
      <c r="J321" s="21" t="s">
        <v>53</v>
      </c>
      <c r="K321" s="22">
        <f>VLOOKUP($J321,Sheet1!$A$2:$B$95,2,FALSE)</f>
        <v>233200</v>
      </c>
      <c r="L321" s="23" t="s">
        <v>38</v>
      </c>
      <c r="M321" s="22">
        <f>VLOOKUP($L321,Sheet1!$A$2:$B$95,2,FALSE)</f>
        <v>354750</v>
      </c>
      <c r="N321" s="24" t="s">
        <v>132</v>
      </c>
      <c r="O321" s="25">
        <f>VLOOKUP($N321,Sheet1!$A$2:$B$95,2,FALSE)</f>
        <v>78100</v>
      </c>
      <c r="P321" s="24" t="s">
        <v>128</v>
      </c>
      <c r="Q321" s="25">
        <f>VLOOKUP($P321,Sheet1!$A$2:$B$95,2,FALSE)</f>
        <v>46200</v>
      </c>
      <c r="R321" s="48" t="s">
        <v>180</v>
      </c>
      <c r="S321" s="27">
        <f>VLOOKUP($R321,Sheet1!$A$2:$B$95,2,FALSE)</f>
        <v>0</v>
      </c>
      <c r="T321" s="26" t="s">
        <v>41</v>
      </c>
      <c r="U321" s="27">
        <f>VLOOKUP($T321,Sheet1!$A$2:$B$95,2,FALSE)</f>
        <v>68200</v>
      </c>
      <c r="V321" s="26" t="s">
        <v>43</v>
      </c>
      <c r="W321" s="27">
        <f>VLOOKUP($V321,Sheet1!$A$2:$B$95,2,FALSE)</f>
        <v>78100</v>
      </c>
      <c r="X321" s="37" t="s">
        <v>44</v>
      </c>
      <c r="Y321" s="29">
        <f>VLOOKUP($X321,Sheet1!$A$2:$B$95,2,FALSE)</f>
        <v>52938</v>
      </c>
      <c r="Z321" s="30" t="s">
        <v>119</v>
      </c>
      <c r="AA321" s="29">
        <f>VLOOKUP($Z321,Sheet1!$A$2:$B$95,2,FALSE)</f>
        <v>0</v>
      </c>
      <c r="AB321" s="28" t="s">
        <v>85</v>
      </c>
      <c r="AC321" s="29">
        <f>VLOOKUP($AB321,Sheet1!$A$2:$B$95,2,FALSE)</f>
        <v>105600</v>
      </c>
      <c r="AD321" s="31" t="s">
        <v>48</v>
      </c>
      <c r="AE321" s="32">
        <f>VLOOKUP($AD321,Sheet1!$A$2:$B$95,2,FALSE)</f>
        <v>148500</v>
      </c>
      <c r="AF321" s="39" t="s">
        <v>133</v>
      </c>
      <c r="AG321" s="32">
        <f>VLOOKUP($AF321,Sheet1!$A$2:$B$95,2,FALSE)</f>
        <v>0</v>
      </c>
      <c r="AH321" s="34" t="s">
        <v>153</v>
      </c>
      <c r="AI321" s="35">
        <f>VLOOKUP($AH321,Sheet1!$A$2:$B$95,2,FALSE)</f>
        <v>100000</v>
      </c>
      <c r="AJ321" s="172" t="s">
        <v>50</v>
      </c>
      <c r="AK321" s="35">
        <f>VLOOKUP($AJ321,Sheet1!$A$2:$B$95,2,FALSE)</f>
        <v>50000</v>
      </c>
    </row>
    <row r="322" spans="1:37">
      <c r="A322" s="157">
        <v>420</v>
      </c>
      <c r="B322" s="181">
        <v>321</v>
      </c>
      <c r="C322" s="177" t="s">
        <v>461</v>
      </c>
      <c r="D322" s="18" t="s">
        <v>460</v>
      </c>
      <c r="E322" s="44" t="s">
        <v>462</v>
      </c>
      <c r="F322" s="19" t="s">
        <v>164</v>
      </c>
      <c r="G322" s="19" t="s">
        <v>165</v>
      </c>
      <c r="H322" s="141"/>
      <c r="I322" s="20">
        <f t="shared" ref="I322:I385" si="5">SUM(K322)+M322+O322+Q322+S322+U322+W322+Y322+AA322+AC322+AE322+AG322+AI322+AK322</f>
        <v>1315138</v>
      </c>
      <c r="J322" s="21" t="s">
        <v>53</v>
      </c>
      <c r="K322" s="22">
        <f>VLOOKUP($J322,Sheet1!$A$2:$B$95,2,FALSE)</f>
        <v>233200</v>
      </c>
      <c r="L322" s="23" t="s">
        <v>75</v>
      </c>
      <c r="M322" s="22">
        <f>VLOOKUP($L322,Sheet1!$A$2:$B$95,2,FALSE)</f>
        <v>233200</v>
      </c>
      <c r="N322" s="24" t="s">
        <v>39</v>
      </c>
      <c r="O322" s="25">
        <f>VLOOKUP($N322,Sheet1!$A$2:$B$95,2,FALSE)</f>
        <v>78100</v>
      </c>
      <c r="P322" s="24" t="s">
        <v>54</v>
      </c>
      <c r="Q322" s="25">
        <f>VLOOKUP($P322,Sheet1!$A$2:$B$95,2,FALSE)</f>
        <v>0</v>
      </c>
      <c r="R322" s="26" t="s">
        <v>150</v>
      </c>
      <c r="S322" s="27">
        <f>VLOOKUP($R322,Sheet1!$A$2:$B$95,2,FALSE)</f>
        <v>52938</v>
      </c>
      <c r="T322" s="26" t="s">
        <v>55</v>
      </c>
      <c r="U322" s="27">
        <f>VLOOKUP($T322,Sheet1!$A$2:$B$95,2,FALSE)</f>
        <v>105600</v>
      </c>
      <c r="V322" s="26" t="s">
        <v>43</v>
      </c>
      <c r="W322" s="27">
        <f>VLOOKUP($V322,Sheet1!$A$2:$B$95,2,FALSE)</f>
        <v>78100</v>
      </c>
      <c r="X322" s="28" t="s">
        <v>108</v>
      </c>
      <c r="Y322" s="29">
        <f>VLOOKUP($X322,Sheet1!$A$2:$B$95,2,FALSE)</f>
        <v>484000</v>
      </c>
      <c r="Z322" s="30" t="s">
        <v>119</v>
      </c>
      <c r="AA322" s="29">
        <f>VLOOKUP($Z322,Sheet1!$A$2:$B$95,2,FALSE)</f>
        <v>0</v>
      </c>
      <c r="AB322" s="30" t="s">
        <v>76</v>
      </c>
      <c r="AC322" s="29">
        <f>VLOOKUP($AB322,Sheet1!$A$2:$B$95,2,FALSE)</f>
        <v>0</v>
      </c>
      <c r="AD322" s="31" t="s">
        <v>47</v>
      </c>
      <c r="AE322" s="32">
        <f>VLOOKUP($AD322,Sheet1!$A$2:$B$95,2,FALSE)</f>
        <v>0</v>
      </c>
      <c r="AF322" s="33" t="s">
        <v>133</v>
      </c>
      <c r="AG322" s="32">
        <f>VLOOKUP($AF322,Sheet1!$A$2:$B$95,2,FALSE)</f>
        <v>0</v>
      </c>
      <c r="AH322" s="34" t="s">
        <v>58</v>
      </c>
      <c r="AI322" s="35">
        <f>VLOOKUP($AH322,Sheet1!$A$2:$B$95,2,FALSE)</f>
        <v>0</v>
      </c>
      <c r="AJ322" s="172" t="s">
        <v>50</v>
      </c>
      <c r="AK322" s="35">
        <f>VLOOKUP($AJ322,Sheet1!$A$2:$B$95,2,FALSE)</f>
        <v>50000</v>
      </c>
    </row>
    <row r="323" spans="1:37">
      <c r="A323" s="157">
        <v>265</v>
      </c>
      <c r="B323" s="181">
        <v>322</v>
      </c>
      <c r="C323" s="177" t="s">
        <v>631</v>
      </c>
      <c r="D323" s="18" t="s">
        <v>630</v>
      </c>
      <c r="E323" s="44" t="s">
        <v>632</v>
      </c>
      <c r="F323" s="19" t="s">
        <v>36</v>
      </c>
      <c r="G323" s="19" t="s">
        <v>165</v>
      </c>
      <c r="H323" s="141"/>
      <c r="I323" s="20">
        <f t="shared" si="5"/>
        <v>1313900</v>
      </c>
      <c r="J323" s="21" t="s">
        <v>53</v>
      </c>
      <c r="K323" s="22">
        <f>VLOOKUP($J323,Sheet1!$A$2:$B$95,2,FALSE)</f>
        <v>233200</v>
      </c>
      <c r="L323" s="23" t="s">
        <v>68</v>
      </c>
      <c r="M323" s="22">
        <f>VLOOKUP($L323,Sheet1!$A$2:$B$95,2,FALSE)</f>
        <v>233200</v>
      </c>
      <c r="N323" s="24" t="s">
        <v>122</v>
      </c>
      <c r="O323" s="25">
        <f>VLOOKUP($N323,Sheet1!$A$2:$B$95,2,FALSE)</f>
        <v>484000</v>
      </c>
      <c r="P323" s="24" t="s">
        <v>128</v>
      </c>
      <c r="Q323" s="25">
        <f>VLOOKUP($P323,Sheet1!$A$2:$B$95,2,FALSE)</f>
        <v>46200</v>
      </c>
      <c r="R323" s="26" t="s">
        <v>174</v>
      </c>
      <c r="S323" s="27">
        <f>VLOOKUP($R323,Sheet1!$A$2:$B$95,2,FALSE)</f>
        <v>0</v>
      </c>
      <c r="T323" s="26" t="s">
        <v>56</v>
      </c>
      <c r="U323" s="27">
        <f>VLOOKUP($T323,Sheet1!$A$2:$B$95,2,FALSE)</f>
        <v>40700</v>
      </c>
      <c r="V323" s="26" t="s">
        <v>43</v>
      </c>
      <c r="W323" s="27">
        <f>VLOOKUP($V323,Sheet1!$A$2:$B$95,2,FALSE)</f>
        <v>78100</v>
      </c>
      <c r="X323" s="28" t="s">
        <v>106</v>
      </c>
      <c r="Y323" s="29">
        <f>VLOOKUP($X323,Sheet1!$A$2:$B$95,2,FALSE)</f>
        <v>148500</v>
      </c>
      <c r="Z323" s="30" t="s">
        <v>57</v>
      </c>
      <c r="AA323" s="29">
        <f>VLOOKUP($Z323,Sheet1!$A$2:$B$95,2,FALSE)</f>
        <v>0</v>
      </c>
      <c r="AB323" s="30" t="s">
        <v>45</v>
      </c>
      <c r="AC323" s="29">
        <f>VLOOKUP($AB323,Sheet1!$A$2:$B$95,2,FALSE)</f>
        <v>0</v>
      </c>
      <c r="AD323" s="31" t="s">
        <v>47</v>
      </c>
      <c r="AE323" s="32">
        <f>VLOOKUP($AD323,Sheet1!$A$2:$B$95,2,FALSE)</f>
        <v>0</v>
      </c>
      <c r="AF323" s="33" t="s">
        <v>143</v>
      </c>
      <c r="AG323" s="32">
        <f>VLOOKUP($AF323,Sheet1!$A$2:$B$95,2,FALSE)</f>
        <v>0</v>
      </c>
      <c r="AH323" s="34" t="s">
        <v>58</v>
      </c>
      <c r="AI323" s="35">
        <f>VLOOKUP($AH323,Sheet1!$A$2:$B$95,2,FALSE)</f>
        <v>0</v>
      </c>
      <c r="AJ323" s="172" t="s">
        <v>50</v>
      </c>
      <c r="AK323" s="35">
        <f>VLOOKUP($AJ323,Sheet1!$A$2:$B$95,2,FALSE)</f>
        <v>50000</v>
      </c>
    </row>
    <row r="324" spans="1:37">
      <c r="A324" s="157">
        <v>425</v>
      </c>
      <c r="B324" s="181">
        <v>323</v>
      </c>
      <c r="C324" s="177" t="s">
        <v>256</v>
      </c>
      <c r="D324" s="18" t="s">
        <v>255</v>
      </c>
      <c r="E324" s="44" t="s">
        <v>257</v>
      </c>
      <c r="F324" s="126" t="s">
        <v>36</v>
      </c>
      <c r="G324" s="19" t="s">
        <v>165</v>
      </c>
      <c r="H324" s="141">
        <v>80</v>
      </c>
      <c r="I324" s="20">
        <f t="shared" si="5"/>
        <v>1309638</v>
      </c>
      <c r="J324" s="21" t="s">
        <v>37</v>
      </c>
      <c r="K324" s="22">
        <f>VLOOKUP($J324,Sheet1!$A$2:$B$95,2,FALSE)</f>
        <v>0</v>
      </c>
      <c r="L324" s="23" t="s">
        <v>53</v>
      </c>
      <c r="M324" s="22">
        <f>VLOOKUP($L324,Sheet1!$A$2:$B$95,2,FALSE)</f>
        <v>233200</v>
      </c>
      <c r="N324" s="24" t="s">
        <v>132</v>
      </c>
      <c r="O324" s="25">
        <f>VLOOKUP($N324,Sheet1!$A$2:$B$95,2,FALSE)</f>
        <v>78100</v>
      </c>
      <c r="P324" s="24" t="s">
        <v>128</v>
      </c>
      <c r="Q324" s="25">
        <f>VLOOKUP($P324,Sheet1!$A$2:$B$95,2,FALSE)</f>
        <v>46200</v>
      </c>
      <c r="R324" s="26" t="s">
        <v>180</v>
      </c>
      <c r="S324" s="27">
        <f>VLOOKUP($R324,Sheet1!$A$2:$B$95,2,FALSE)</f>
        <v>0</v>
      </c>
      <c r="T324" s="26" t="s">
        <v>146</v>
      </c>
      <c r="U324" s="27">
        <f>VLOOKUP($T324,Sheet1!$A$2:$B$95,2,FALSE)</f>
        <v>181500</v>
      </c>
      <c r="V324" s="26" t="s">
        <v>43</v>
      </c>
      <c r="W324" s="27">
        <f>VLOOKUP($V324,Sheet1!$A$2:$B$95,2,FALSE)</f>
        <v>78100</v>
      </c>
      <c r="X324" s="28" t="s">
        <v>44</v>
      </c>
      <c r="Y324" s="29">
        <f>VLOOKUP($X324,Sheet1!$A$2:$B$95,2,FALSE)</f>
        <v>52938</v>
      </c>
      <c r="Z324" s="30" t="s">
        <v>85</v>
      </c>
      <c r="AA324" s="29">
        <f>VLOOKUP($Z324,Sheet1!$A$2:$B$95,2,FALSE)</f>
        <v>105600</v>
      </c>
      <c r="AB324" s="30" t="s">
        <v>108</v>
      </c>
      <c r="AC324" s="29">
        <f>VLOOKUP($AB324,Sheet1!$A$2:$B$95,2,FALSE)</f>
        <v>484000</v>
      </c>
      <c r="AD324" s="31" t="s">
        <v>47</v>
      </c>
      <c r="AE324" s="32">
        <f>VLOOKUP($AD324,Sheet1!$A$2:$B$95,2,FALSE)</f>
        <v>0</v>
      </c>
      <c r="AF324" s="33" t="s">
        <v>139</v>
      </c>
      <c r="AG324" s="32">
        <f>VLOOKUP($AF324,Sheet1!$A$2:$B$95,2,FALSE)</f>
        <v>0</v>
      </c>
      <c r="AH324" s="34" t="s">
        <v>58</v>
      </c>
      <c r="AI324" s="35">
        <f>VLOOKUP($AH324,Sheet1!$A$2:$B$95,2,FALSE)</f>
        <v>0</v>
      </c>
      <c r="AJ324" s="172" t="s">
        <v>50</v>
      </c>
      <c r="AK324" s="35">
        <f>VLOOKUP($AJ324,Sheet1!$A$2:$B$95,2,FALSE)</f>
        <v>50000</v>
      </c>
    </row>
    <row r="325" spans="1:37">
      <c r="A325" s="157">
        <v>26</v>
      </c>
      <c r="B325" s="181">
        <v>324</v>
      </c>
      <c r="C325" s="177" t="s">
        <v>424</v>
      </c>
      <c r="D325" s="18" t="s">
        <v>422</v>
      </c>
      <c r="E325" s="44" t="s">
        <v>423</v>
      </c>
      <c r="F325" s="19" t="s">
        <v>164</v>
      </c>
      <c r="G325" s="19" t="s">
        <v>165</v>
      </c>
      <c r="H325" s="141"/>
      <c r="I325" s="20">
        <f t="shared" si="5"/>
        <v>1309088</v>
      </c>
      <c r="J325" s="21" t="s">
        <v>64</v>
      </c>
      <c r="K325" s="22">
        <f>VLOOKUP($J325,Sheet1!$A$2:$B$95,2,FALSE)</f>
        <v>105600</v>
      </c>
      <c r="L325" s="23" t="s">
        <v>38</v>
      </c>
      <c r="M325" s="22">
        <f>VLOOKUP($L325,Sheet1!$A$2:$B$95,2,FALSE)</f>
        <v>354750</v>
      </c>
      <c r="N325" s="24" t="s">
        <v>132</v>
      </c>
      <c r="O325" s="25">
        <f>VLOOKUP($N325,Sheet1!$A$2:$B$95,2,FALSE)</f>
        <v>78100</v>
      </c>
      <c r="P325" s="24" t="s">
        <v>54</v>
      </c>
      <c r="Q325" s="25">
        <f>VLOOKUP($P325,Sheet1!$A$2:$B$95,2,FALSE)</f>
        <v>0</v>
      </c>
      <c r="R325" s="26" t="s">
        <v>156</v>
      </c>
      <c r="S325" s="27">
        <f>VLOOKUP($R325,Sheet1!$A$2:$B$95,2,FALSE)</f>
        <v>0</v>
      </c>
      <c r="T325" s="26" t="s">
        <v>55</v>
      </c>
      <c r="U325" s="27">
        <f>VLOOKUP($T325,Sheet1!$A$2:$B$95,2,FALSE)</f>
        <v>105600</v>
      </c>
      <c r="V325" s="26" t="s">
        <v>43</v>
      </c>
      <c r="W325" s="27">
        <f>VLOOKUP($V325,Sheet1!$A$2:$B$95,2,FALSE)</f>
        <v>78100</v>
      </c>
      <c r="X325" s="28" t="s">
        <v>44</v>
      </c>
      <c r="Y325" s="29">
        <f>VLOOKUP($X325,Sheet1!$A$2:$B$95,2,FALSE)</f>
        <v>52938</v>
      </c>
      <c r="Z325" s="30" t="s">
        <v>108</v>
      </c>
      <c r="AA325" s="29">
        <f>VLOOKUP($Z325,Sheet1!$A$2:$B$95,2,FALSE)</f>
        <v>484000</v>
      </c>
      <c r="AB325" s="30" t="s">
        <v>69</v>
      </c>
      <c r="AC325" s="29">
        <f>VLOOKUP($AB325,Sheet1!$A$2:$B$95,2,FALSE)</f>
        <v>0</v>
      </c>
      <c r="AD325" s="31" t="s">
        <v>47</v>
      </c>
      <c r="AE325" s="32">
        <f>VLOOKUP($AD325,Sheet1!$A$2:$B$95,2,FALSE)</f>
        <v>0</v>
      </c>
      <c r="AF325" s="33" t="s">
        <v>133</v>
      </c>
      <c r="AG325" s="32">
        <f>VLOOKUP($AF325,Sheet1!$A$2:$B$95,2,FALSE)</f>
        <v>0</v>
      </c>
      <c r="AH325" s="34" t="s">
        <v>58</v>
      </c>
      <c r="AI325" s="35">
        <f>VLOOKUP($AH325,Sheet1!$A$2:$B$95,2,FALSE)</f>
        <v>0</v>
      </c>
      <c r="AJ325" s="172" t="s">
        <v>50</v>
      </c>
      <c r="AK325" s="35">
        <f>VLOOKUP($AJ325,Sheet1!$A$2:$B$95,2,FALSE)</f>
        <v>50000</v>
      </c>
    </row>
    <row r="326" spans="1:37">
      <c r="A326" s="157">
        <v>362</v>
      </c>
      <c r="B326" s="181">
        <v>325</v>
      </c>
      <c r="C326" s="177" t="s">
        <v>1063</v>
      </c>
      <c r="D326" s="18" t="s">
        <v>1062</v>
      </c>
      <c r="E326" s="44" t="s">
        <v>1064</v>
      </c>
      <c r="F326" s="45" t="s">
        <v>164</v>
      </c>
      <c r="G326" s="45" t="s">
        <v>165</v>
      </c>
      <c r="H326" s="144"/>
      <c r="I326" s="20">
        <f t="shared" si="5"/>
        <v>1305288</v>
      </c>
      <c r="J326" s="21" t="s">
        <v>37</v>
      </c>
      <c r="K326" s="22">
        <f>VLOOKUP($J326,Sheet1!$A$2:$B$95,2,FALSE)</f>
        <v>0</v>
      </c>
      <c r="L326" s="23" t="s">
        <v>38</v>
      </c>
      <c r="M326" s="22">
        <f>VLOOKUP($L326,Sheet1!$A$2:$B$95,2,FALSE)</f>
        <v>354750</v>
      </c>
      <c r="N326" s="24" t="s">
        <v>39</v>
      </c>
      <c r="O326" s="25">
        <f>VLOOKUP($N326,Sheet1!$A$2:$B$95,2,FALSE)</f>
        <v>78100</v>
      </c>
      <c r="P326" s="24" t="s">
        <v>134</v>
      </c>
      <c r="Q326" s="25">
        <f>VLOOKUP($P326,Sheet1!$A$2:$B$95,2,FALSE)</f>
        <v>148500</v>
      </c>
      <c r="R326" s="48" t="s">
        <v>152</v>
      </c>
      <c r="S326" s="27">
        <f>VLOOKUP($R326,Sheet1!$A$2:$B$95,2,FALSE)</f>
        <v>233200</v>
      </c>
      <c r="T326" s="26" t="s">
        <v>55</v>
      </c>
      <c r="U326" s="27">
        <f>VLOOKUP($T326,Sheet1!$A$2:$B$95,2,FALSE)</f>
        <v>105600</v>
      </c>
      <c r="V326" s="26" t="s">
        <v>43</v>
      </c>
      <c r="W326" s="27">
        <f>VLOOKUP($V326,Sheet1!$A$2:$B$95,2,FALSE)</f>
        <v>78100</v>
      </c>
      <c r="X326" s="37" t="s">
        <v>44</v>
      </c>
      <c r="Y326" s="29">
        <f>VLOOKUP($X326,Sheet1!$A$2:$B$95,2,FALSE)</f>
        <v>52938</v>
      </c>
      <c r="Z326" s="30" t="s">
        <v>85</v>
      </c>
      <c r="AA326" s="29">
        <f>VLOOKUP($Z326,Sheet1!$A$2:$B$95,2,FALSE)</f>
        <v>105600</v>
      </c>
      <c r="AB326" s="28" t="s">
        <v>69</v>
      </c>
      <c r="AC326" s="29">
        <f>VLOOKUP($AB326,Sheet1!$A$2:$B$95,2,FALSE)</f>
        <v>0</v>
      </c>
      <c r="AD326" s="31" t="s">
        <v>47</v>
      </c>
      <c r="AE326" s="32">
        <f>VLOOKUP($AD326,Sheet1!$A$2:$B$95,2,FALSE)</f>
        <v>0</v>
      </c>
      <c r="AF326" s="39" t="s">
        <v>48</v>
      </c>
      <c r="AG326" s="32">
        <f>VLOOKUP($AF326,Sheet1!$A$2:$B$95,2,FALSE)</f>
        <v>148500</v>
      </c>
      <c r="AH326" s="34" t="s">
        <v>49</v>
      </c>
      <c r="AI326" s="35">
        <f>VLOOKUP($AH326,Sheet1!$A$2:$B$95,2,FALSE)</f>
        <v>0</v>
      </c>
      <c r="AJ326" s="172" t="s">
        <v>58</v>
      </c>
      <c r="AK326" s="35">
        <f>VLOOKUP($AJ326,Sheet1!$A$2:$B$95,2,FALSE)</f>
        <v>0</v>
      </c>
    </row>
    <row r="327" spans="1:37">
      <c r="A327" s="157">
        <v>82</v>
      </c>
      <c r="B327" s="181">
        <v>326</v>
      </c>
      <c r="C327" s="177" t="s">
        <v>996</v>
      </c>
      <c r="D327" s="18" t="s">
        <v>995</v>
      </c>
      <c r="E327" s="44" t="s">
        <v>997</v>
      </c>
      <c r="F327" s="19" t="s">
        <v>164</v>
      </c>
      <c r="G327" s="19" t="s">
        <v>165</v>
      </c>
      <c r="H327" s="141"/>
      <c r="I327" s="20">
        <f t="shared" si="5"/>
        <v>1303038</v>
      </c>
      <c r="J327" s="21" t="s">
        <v>68</v>
      </c>
      <c r="K327" s="22">
        <f>VLOOKUP($J327,Sheet1!$A$2:$B$95,2,FALSE)</f>
        <v>233200</v>
      </c>
      <c r="L327" s="23" t="s">
        <v>53</v>
      </c>
      <c r="M327" s="22">
        <f>VLOOKUP($L327,Sheet1!$A$2:$B$95,2,FALSE)</f>
        <v>233200</v>
      </c>
      <c r="N327" s="40" t="s">
        <v>101</v>
      </c>
      <c r="O327" s="25">
        <f>VLOOKUP($N327,Sheet1!$A$2:$B$95,2,FALSE)</f>
        <v>396000</v>
      </c>
      <c r="P327" s="24" t="s">
        <v>132</v>
      </c>
      <c r="Q327" s="25">
        <f>VLOOKUP($P327,Sheet1!$A$2:$B$95,2,FALSE)</f>
        <v>78100</v>
      </c>
      <c r="R327" s="26" t="s">
        <v>150</v>
      </c>
      <c r="S327" s="27">
        <f>VLOOKUP($R327,Sheet1!$A$2:$B$95,2,FALSE)</f>
        <v>52938</v>
      </c>
      <c r="T327" s="42" t="s">
        <v>146</v>
      </c>
      <c r="U327" s="27">
        <f>VLOOKUP($T327,Sheet1!$A$2:$B$95,2,FALSE)</f>
        <v>181500</v>
      </c>
      <c r="V327" s="42" t="s">
        <v>43</v>
      </c>
      <c r="W327" s="27">
        <f>VLOOKUP($V327,Sheet1!$A$2:$B$95,2,FALSE)</f>
        <v>78100</v>
      </c>
      <c r="X327" s="37" t="s">
        <v>76</v>
      </c>
      <c r="Y327" s="29">
        <f>VLOOKUP($X327,Sheet1!$A$2:$B$95,2,FALSE)</f>
        <v>0</v>
      </c>
      <c r="Z327" s="28" t="s">
        <v>46</v>
      </c>
      <c r="AA327" s="29">
        <f>VLOOKUP($Z327,Sheet1!$A$2:$B$95,2,FALSE)</f>
        <v>0</v>
      </c>
      <c r="AB327" s="28" t="s">
        <v>69</v>
      </c>
      <c r="AC327" s="29">
        <f>VLOOKUP($AB327,Sheet1!$A$2:$B$95,2,FALSE)</f>
        <v>0</v>
      </c>
      <c r="AD327" s="31" t="s">
        <v>47</v>
      </c>
      <c r="AE327" s="32">
        <f>VLOOKUP($AD327,Sheet1!$A$2:$B$95,2,FALSE)</f>
        <v>0</v>
      </c>
      <c r="AF327" s="52" t="s">
        <v>133</v>
      </c>
      <c r="AG327" s="32">
        <f>VLOOKUP($AF327,Sheet1!$A$2:$B$95,2,FALSE)</f>
        <v>0</v>
      </c>
      <c r="AH327" s="34" t="s">
        <v>58</v>
      </c>
      <c r="AI327" s="35">
        <f>VLOOKUP($AH327,Sheet1!$A$2:$B$95,2,FALSE)</f>
        <v>0</v>
      </c>
      <c r="AJ327" s="172" t="s">
        <v>50</v>
      </c>
      <c r="AK327" s="35">
        <f>VLOOKUP($AJ327,Sheet1!$A$2:$B$95,2,FALSE)</f>
        <v>50000</v>
      </c>
    </row>
    <row r="328" spans="1:37">
      <c r="A328" s="157">
        <v>406</v>
      </c>
      <c r="B328" s="181">
        <v>327</v>
      </c>
      <c r="C328" s="177" t="s">
        <v>756</v>
      </c>
      <c r="D328" s="18" t="s">
        <v>753</v>
      </c>
      <c r="E328" s="44" t="s">
        <v>754</v>
      </c>
      <c r="F328" s="19" t="s">
        <v>164</v>
      </c>
      <c r="G328" s="19" t="s">
        <v>165</v>
      </c>
      <c r="H328" s="141"/>
      <c r="I328" s="20">
        <f t="shared" si="5"/>
        <v>1300700</v>
      </c>
      <c r="J328" s="21" t="s">
        <v>64</v>
      </c>
      <c r="K328" s="22">
        <f>VLOOKUP($J328,Sheet1!$A$2:$B$95,2,FALSE)</f>
        <v>105600</v>
      </c>
      <c r="L328" s="23" t="s">
        <v>53</v>
      </c>
      <c r="M328" s="22">
        <f>VLOOKUP($L328,Sheet1!$A$2:$B$95,2,FALSE)</f>
        <v>233200</v>
      </c>
      <c r="N328" s="24" t="s">
        <v>39</v>
      </c>
      <c r="O328" s="25">
        <f>VLOOKUP($N328,Sheet1!$A$2:$B$95,2,FALSE)</f>
        <v>78100</v>
      </c>
      <c r="P328" s="24" t="s">
        <v>101</v>
      </c>
      <c r="Q328" s="25">
        <f>VLOOKUP($P328,Sheet1!$A$2:$B$95,2,FALSE)</f>
        <v>396000</v>
      </c>
      <c r="R328" s="26" t="s">
        <v>180</v>
      </c>
      <c r="S328" s="27">
        <f>VLOOKUP($R328,Sheet1!$A$2:$B$95,2,FALSE)</f>
        <v>0</v>
      </c>
      <c r="T328" s="26" t="s">
        <v>55</v>
      </c>
      <c r="U328" s="27">
        <f>VLOOKUP($T328,Sheet1!$A$2:$B$95,2,FALSE)</f>
        <v>105600</v>
      </c>
      <c r="V328" s="26" t="s">
        <v>43</v>
      </c>
      <c r="W328" s="27">
        <f>VLOOKUP($V328,Sheet1!$A$2:$B$95,2,FALSE)</f>
        <v>78100</v>
      </c>
      <c r="X328" s="28" t="s">
        <v>85</v>
      </c>
      <c r="Y328" s="29">
        <f>VLOOKUP($X328,Sheet1!$A$2:$B$95,2,FALSE)</f>
        <v>105600</v>
      </c>
      <c r="Z328" s="30" t="s">
        <v>76</v>
      </c>
      <c r="AA328" s="29">
        <f>VLOOKUP($Z328,Sheet1!$A$2:$B$95,2,FALSE)</f>
        <v>0</v>
      </c>
      <c r="AB328" s="30" t="s">
        <v>69</v>
      </c>
      <c r="AC328" s="29">
        <f>VLOOKUP($AB328,Sheet1!$A$2:$B$95,2,FALSE)</f>
        <v>0</v>
      </c>
      <c r="AD328" s="31" t="s">
        <v>47</v>
      </c>
      <c r="AE328" s="32">
        <f>VLOOKUP($AD328,Sheet1!$A$2:$B$95,2,FALSE)</f>
        <v>0</v>
      </c>
      <c r="AF328" s="33" t="s">
        <v>48</v>
      </c>
      <c r="AG328" s="32">
        <f>VLOOKUP($AF328,Sheet1!$A$2:$B$95,2,FALSE)</f>
        <v>148500</v>
      </c>
      <c r="AH328" s="34" t="s">
        <v>49</v>
      </c>
      <c r="AI328" s="35">
        <f>VLOOKUP($AH328,Sheet1!$A$2:$B$95,2,FALSE)</f>
        <v>0</v>
      </c>
      <c r="AJ328" s="172" t="s">
        <v>50</v>
      </c>
      <c r="AK328" s="35">
        <f>VLOOKUP($AJ328,Sheet1!$A$2:$B$95,2,FALSE)</f>
        <v>50000</v>
      </c>
    </row>
    <row r="329" spans="1:37">
      <c r="A329" s="157">
        <v>153</v>
      </c>
      <c r="B329" s="181">
        <v>328</v>
      </c>
      <c r="C329" s="177" t="s">
        <v>235</v>
      </c>
      <c r="D329" s="18" t="s">
        <v>236</v>
      </c>
      <c r="E329" s="44" t="s">
        <v>237</v>
      </c>
      <c r="F329" s="126" t="s">
        <v>36</v>
      </c>
      <c r="G329" s="19" t="s">
        <v>165</v>
      </c>
      <c r="H329" s="141"/>
      <c r="I329" s="20">
        <f t="shared" si="5"/>
        <v>1295750</v>
      </c>
      <c r="J329" s="21" t="s">
        <v>75</v>
      </c>
      <c r="K329" s="22">
        <f>VLOOKUP($J329,Sheet1!$A$2:$B$95,2,FALSE)</f>
        <v>233200</v>
      </c>
      <c r="L329" s="23" t="s">
        <v>53</v>
      </c>
      <c r="M329" s="22">
        <f>VLOOKUP($L329,Sheet1!$A$2:$B$95,2,FALSE)</f>
        <v>233200</v>
      </c>
      <c r="N329" s="24" t="s">
        <v>128</v>
      </c>
      <c r="O329" s="25">
        <f>VLOOKUP($N329,Sheet1!$A$2:$B$95,2,FALSE)</f>
        <v>46200</v>
      </c>
      <c r="P329" s="24" t="s">
        <v>138</v>
      </c>
      <c r="Q329" s="25">
        <f>VLOOKUP($P329,Sheet1!$A$2:$B$95,2,FALSE)</f>
        <v>0</v>
      </c>
      <c r="R329" s="26" t="s">
        <v>55</v>
      </c>
      <c r="S329" s="27">
        <f>VLOOKUP($R329,Sheet1!$A$2:$B$95,2,FALSE)</f>
        <v>105600</v>
      </c>
      <c r="T329" s="26" t="s">
        <v>56</v>
      </c>
      <c r="U329" s="27">
        <f>VLOOKUP($T329,Sheet1!$A$2:$B$95,2,FALSE)</f>
        <v>40700</v>
      </c>
      <c r="V329" s="26" t="s">
        <v>155</v>
      </c>
      <c r="W329" s="27">
        <f>VLOOKUP($V329,Sheet1!$A$2:$B$95,2,FALSE)</f>
        <v>62150</v>
      </c>
      <c r="X329" s="28" t="s">
        <v>108</v>
      </c>
      <c r="Y329" s="29">
        <f>VLOOKUP($X329,Sheet1!$A$2:$B$95,2,FALSE)</f>
        <v>484000</v>
      </c>
      <c r="Z329" s="30" t="s">
        <v>127</v>
      </c>
      <c r="AA329" s="29">
        <f>VLOOKUP($Z329,Sheet1!$A$2:$B$95,2,FALSE)</f>
        <v>40700</v>
      </c>
      <c r="AB329" s="30" t="s">
        <v>69</v>
      </c>
      <c r="AC329" s="29">
        <f>VLOOKUP($AB329,Sheet1!$A$2:$B$95,2,FALSE)</f>
        <v>0</v>
      </c>
      <c r="AD329" s="31" t="s">
        <v>47</v>
      </c>
      <c r="AE329" s="32">
        <f>VLOOKUP($AD329,Sheet1!$A$2:$B$95,2,FALSE)</f>
        <v>0</v>
      </c>
      <c r="AF329" s="33" t="s">
        <v>133</v>
      </c>
      <c r="AG329" s="32">
        <f>VLOOKUP($AF329,Sheet1!$A$2:$B$95,2,FALSE)</f>
        <v>0</v>
      </c>
      <c r="AH329" s="34" t="s">
        <v>49</v>
      </c>
      <c r="AI329" s="35">
        <f>VLOOKUP($AH329,Sheet1!$A$2:$B$95,2,FALSE)</f>
        <v>0</v>
      </c>
      <c r="AJ329" s="172" t="s">
        <v>50</v>
      </c>
      <c r="AK329" s="35">
        <f>VLOOKUP($AJ329,Sheet1!$A$2:$B$95,2,FALSE)</f>
        <v>50000</v>
      </c>
    </row>
    <row r="330" spans="1:37">
      <c r="A330" s="157">
        <v>59</v>
      </c>
      <c r="B330" s="181">
        <v>329</v>
      </c>
      <c r="C330" s="177" t="s">
        <v>1055</v>
      </c>
      <c r="D330" s="18" t="s">
        <v>1056</v>
      </c>
      <c r="E330" s="44" t="s">
        <v>1057</v>
      </c>
      <c r="F330" s="45" t="s">
        <v>36</v>
      </c>
      <c r="G330" s="45"/>
      <c r="H330" s="144"/>
      <c r="I330" s="20">
        <f t="shared" si="5"/>
        <v>1294040</v>
      </c>
      <c r="J330" s="21" t="s">
        <v>95</v>
      </c>
      <c r="K330" s="22">
        <f>VLOOKUP($J330,Sheet1!$A$2:$B$95,2,FALSE)</f>
        <v>0</v>
      </c>
      <c r="L330" s="23" t="s">
        <v>53</v>
      </c>
      <c r="M330" s="22">
        <f>VLOOKUP($L330,Sheet1!$A$2:$B$95,2,FALSE)</f>
        <v>233200</v>
      </c>
      <c r="N330" s="24" t="s">
        <v>101</v>
      </c>
      <c r="O330" s="25">
        <f>VLOOKUP($N330,Sheet1!$A$2:$B$95,2,FALSE)</f>
        <v>396000</v>
      </c>
      <c r="P330" s="24" t="s">
        <v>115</v>
      </c>
      <c r="Q330" s="25">
        <f>VLOOKUP($P330,Sheet1!$A$2:$B$95,2,FALSE)</f>
        <v>30140</v>
      </c>
      <c r="R330" s="48" t="s">
        <v>42</v>
      </c>
      <c r="S330" s="27">
        <f>VLOOKUP($R330,Sheet1!$A$2:$B$95,2,FALSE)</f>
        <v>28600</v>
      </c>
      <c r="T330" s="26" t="s">
        <v>152</v>
      </c>
      <c r="U330" s="27">
        <f>VLOOKUP($T330,Sheet1!$A$2:$B$95,2,FALSE)</f>
        <v>233200</v>
      </c>
      <c r="V330" s="26" t="s">
        <v>43</v>
      </c>
      <c r="W330" s="27">
        <f>VLOOKUP($V330,Sheet1!$A$2:$B$95,2,FALSE)</f>
        <v>78100</v>
      </c>
      <c r="X330" s="37" t="s">
        <v>85</v>
      </c>
      <c r="Y330" s="29">
        <f>VLOOKUP($X330,Sheet1!$A$2:$B$95,2,FALSE)</f>
        <v>105600</v>
      </c>
      <c r="Z330" s="30" t="s">
        <v>57</v>
      </c>
      <c r="AA330" s="29">
        <f>VLOOKUP($Z330,Sheet1!$A$2:$B$95,2,FALSE)</f>
        <v>0</v>
      </c>
      <c r="AB330" s="28" t="s">
        <v>127</v>
      </c>
      <c r="AC330" s="29">
        <f>VLOOKUP($AB330,Sheet1!$A$2:$B$95,2,FALSE)</f>
        <v>40700</v>
      </c>
      <c r="AD330" s="31" t="s">
        <v>48</v>
      </c>
      <c r="AE330" s="32">
        <f>VLOOKUP($AD330,Sheet1!$A$2:$B$95,2,FALSE)</f>
        <v>148500</v>
      </c>
      <c r="AF330" s="39" t="s">
        <v>133</v>
      </c>
      <c r="AG330" s="32">
        <f>VLOOKUP($AF330,Sheet1!$A$2:$B$95,2,FALSE)</f>
        <v>0</v>
      </c>
      <c r="AH330" s="34" t="s">
        <v>49</v>
      </c>
      <c r="AI330" s="35">
        <f>VLOOKUP($AH330,Sheet1!$A$2:$B$95,2,FALSE)</f>
        <v>0</v>
      </c>
      <c r="AJ330" s="172" t="s">
        <v>58</v>
      </c>
      <c r="AK330" s="35">
        <f>VLOOKUP($AJ330,Sheet1!$A$2:$B$95,2,FALSE)</f>
        <v>0</v>
      </c>
    </row>
    <row r="331" spans="1:37">
      <c r="A331" s="157">
        <v>15</v>
      </c>
      <c r="B331" s="181">
        <v>330</v>
      </c>
      <c r="C331" s="177" t="s">
        <v>313</v>
      </c>
      <c r="D331" s="18" t="s">
        <v>312</v>
      </c>
      <c r="E331" s="44" t="s">
        <v>307</v>
      </c>
      <c r="F331" s="19" t="s">
        <v>164</v>
      </c>
      <c r="G331" s="19" t="s">
        <v>165</v>
      </c>
      <c r="H331" s="141"/>
      <c r="I331" s="20">
        <f t="shared" si="5"/>
        <v>1283926</v>
      </c>
      <c r="J331" s="21" t="s">
        <v>37</v>
      </c>
      <c r="K331" s="22">
        <f>VLOOKUP($J331,Sheet1!$A$2:$B$95,2,FALSE)</f>
        <v>0</v>
      </c>
      <c r="L331" s="23" t="s">
        <v>38</v>
      </c>
      <c r="M331" s="22">
        <f>VLOOKUP($L331,Sheet1!$A$2:$B$95,2,FALSE)</f>
        <v>354750</v>
      </c>
      <c r="N331" s="24" t="s">
        <v>40</v>
      </c>
      <c r="O331" s="25">
        <f>VLOOKUP($N331,Sheet1!$A$2:$B$95,2,FALSE)</f>
        <v>52938</v>
      </c>
      <c r="P331" s="24" t="s">
        <v>122</v>
      </c>
      <c r="Q331" s="25">
        <f>VLOOKUP($P331,Sheet1!$A$2:$B$95,2,FALSE)</f>
        <v>484000</v>
      </c>
      <c r="R331" s="26" t="s">
        <v>180</v>
      </c>
      <c r="S331" s="27">
        <f>VLOOKUP($R331,Sheet1!$A$2:$B$95,2,FALSE)</f>
        <v>0</v>
      </c>
      <c r="T331" s="26" t="s">
        <v>55</v>
      </c>
      <c r="U331" s="27">
        <f>VLOOKUP($T331,Sheet1!$A$2:$B$95,2,FALSE)</f>
        <v>105600</v>
      </c>
      <c r="V331" s="26" t="s">
        <v>43</v>
      </c>
      <c r="W331" s="27">
        <f>VLOOKUP($V331,Sheet1!$A$2:$B$95,2,FALSE)</f>
        <v>78100</v>
      </c>
      <c r="X331" s="28" t="s">
        <v>44</v>
      </c>
      <c r="Y331" s="29">
        <f>VLOOKUP($X331,Sheet1!$A$2:$B$95,2,FALSE)</f>
        <v>52938</v>
      </c>
      <c r="Z331" s="30" t="s">
        <v>85</v>
      </c>
      <c r="AA331" s="29">
        <f>VLOOKUP($Z331,Sheet1!$A$2:$B$95,2,FALSE)</f>
        <v>105600</v>
      </c>
      <c r="AB331" s="30" t="s">
        <v>76</v>
      </c>
      <c r="AC331" s="29">
        <f>VLOOKUP($AB331,Sheet1!$A$2:$B$95,2,FALSE)</f>
        <v>0</v>
      </c>
      <c r="AD331" s="31" t="s">
        <v>133</v>
      </c>
      <c r="AE331" s="32">
        <f>VLOOKUP($AD331,Sheet1!$A$2:$B$95,2,FALSE)</f>
        <v>0</v>
      </c>
      <c r="AF331" s="33" t="s">
        <v>143</v>
      </c>
      <c r="AG331" s="32">
        <f>VLOOKUP($AF331,Sheet1!$A$2:$B$95,2,FALSE)</f>
        <v>0</v>
      </c>
      <c r="AH331" s="34" t="s">
        <v>151</v>
      </c>
      <c r="AI331" s="35">
        <f>VLOOKUP($AH331,Sheet1!$A$2:$B$95,2,FALSE)</f>
        <v>0</v>
      </c>
      <c r="AJ331" s="172" t="s">
        <v>50</v>
      </c>
      <c r="AK331" s="35">
        <f>VLOOKUP($AJ331,Sheet1!$A$2:$B$95,2,FALSE)</f>
        <v>50000</v>
      </c>
    </row>
    <row r="332" spans="1:37">
      <c r="A332" s="157">
        <v>159</v>
      </c>
      <c r="B332" s="181">
        <v>331</v>
      </c>
      <c r="C332" s="177" t="s">
        <v>1029</v>
      </c>
      <c r="D332" s="18" t="s">
        <v>1028</v>
      </c>
      <c r="E332" s="44" t="s">
        <v>1030</v>
      </c>
      <c r="F332" s="45" t="s">
        <v>164</v>
      </c>
      <c r="G332" s="45" t="s">
        <v>165</v>
      </c>
      <c r="H332" s="144"/>
      <c r="I332" s="20">
        <f t="shared" si="5"/>
        <v>1283788</v>
      </c>
      <c r="J332" s="21" t="s">
        <v>38</v>
      </c>
      <c r="K332" s="47">
        <f>VLOOKUP($J332,Sheet1!$A$2:$B$95,2,FALSE)</f>
        <v>354750</v>
      </c>
      <c r="L332" s="23" t="s">
        <v>68</v>
      </c>
      <c r="M332" s="22">
        <f>VLOOKUP($L332,Sheet1!$A$2:$B$95,2,FALSE)</f>
        <v>233200</v>
      </c>
      <c r="N332" s="24" t="s">
        <v>101</v>
      </c>
      <c r="O332" s="25">
        <f>VLOOKUP($N332,Sheet1!$A$2:$B$95,2,FALSE)</f>
        <v>396000</v>
      </c>
      <c r="P332" s="24" t="s">
        <v>132</v>
      </c>
      <c r="Q332" s="25">
        <f>VLOOKUP($P332,Sheet1!$A$2:$B$95,2,FALSE)</f>
        <v>78100</v>
      </c>
      <c r="R332" s="48" t="s">
        <v>148</v>
      </c>
      <c r="S332" s="27">
        <f>VLOOKUP($R332,Sheet1!$A$2:$B$95,2,FALSE)</f>
        <v>40700</v>
      </c>
      <c r="T332" s="26" t="s">
        <v>180</v>
      </c>
      <c r="U332" s="27">
        <f>VLOOKUP($T332,Sheet1!$A$2:$B$95,2,FALSE)</f>
        <v>0</v>
      </c>
      <c r="V332" s="26" t="s">
        <v>43</v>
      </c>
      <c r="W332" s="27">
        <f>VLOOKUP($V332,Sheet1!$A$2:$B$95,2,FALSE)</f>
        <v>78100</v>
      </c>
      <c r="X332" s="37" t="s">
        <v>44</v>
      </c>
      <c r="Y332" s="29">
        <f>VLOOKUP($X332,Sheet1!$A$2:$B$95,2,FALSE)</f>
        <v>52938</v>
      </c>
      <c r="Z332" s="30" t="s">
        <v>76</v>
      </c>
      <c r="AA332" s="29">
        <f>VLOOKUP($Z332,Sheet1!$A$2:$B$95,2,FALSE)</f>
        <v>0</v>
      </c>
      <c r="AB332" s="28" t="s">
        <v>69</v>
      </c>
      <c r="AC332" s="29">
        <f>VLOOKUP($AB332,Sheet1!$A$2:$B$95,2,FALSE)</f>
        <v>0</v>
      </c>
      <c r="AD332" s="31" t="s">
        <v>47</v>
      </c>
      <c r="AE332" s="32">
        <f>VLOOKUP($AD332,Sheet1!$A$2:$B$95,2,FALSE)</f>
        <v>0</v>
      </c>
      <c r="AF332" s="39" t="s">
        <v>133</v>
      </c>
      <c r="AG332" s="32">
        <f>VLOOKUP($AF332,Sheet1!$A$2:$B$95,2,FALSE)</f>
        <v>0</v>
      </c>
      <c r="AH332" s="34" t="s">
        <v>58</v>
      </c>
      <c r="AI332" s="35">
        <f>VLOOKUP($AH332,Sheet1!$A$2:$B$95,2,FALSE)</f>
        <v>0</v>
      </c>
      <c r="AJ332" s="172" t="s">
        <v>50</v>
      </c>
      <c r="AK332" s="35">
        <f>VLOOKUP($AJ332,Sheet1!$A$2:$B$95,2,FALSE)</f>
        <v>50000</v>
      </c>
    </row>
    <row r="333" spans="1:37">
      <c r="A333" s="157">
        <v>67</v>
      </c>
      <c r="B333" s="181">
        <v>332</v>
      </c>
      <c r="C333" s="177" t="s">
        <v>338</v>
      </c>
      <c r="D333" s="18" t="s">
        <v>337</v>
      </c>
      <c r="E333" s="44" t="s">
        <v>340</v>
      </c>
      <c r="F333" s="19" t="s">
        <v>164</v>
      </c>
      <c r="G333" s="19" t="s">
        <v>165</v>
      </c>
      <c r="H333" s="141"/>
      <c r="I333" s="20">
        <f t="shared" si="5"/>
        <v>1282826</v>
      </c>
      <c r="J333" s="21" t="s">
        <v>37</v>
      </c>
      <c r="K333" s="22">
        <f>VLOOKUP($J333,Sheet1!$A$2:$B$95,2,FALSE)</f>
        <v>0</v>
      </c>
      <c r="L333" s="23" t="s">
        <v>38</v>
      </c>
      <c r="M333" s="22">
        <f>VLOOKUP($L333,Sheet1!$A$2:$B$95,2,FALSE)</f>
        <v>354750</v>
      </c>
      <c r="N333" s="24" t="s">
        <v>101</v>
      </c>
      <c r="O333" s="25">
        <f>VLOOKUP($N333,Sheet1!$A$2:$B$95,2,FALSE)</f>
        <v>396000</v>
      </c>
      <c r="P333" s="24" t="s">
        <v>40</v>
      </c>
      <c r="Q333" s="25">
        <f>VLOOKUP($P333,Sheet1!$A$2:$B$95,2,FALSE)</f>
        <v>52938</v>
      </c>
      <c r="R333" s="26" t="s">
        <v>41</v>
      </c>
      <c r="S333" s="27">
        <f>VLOOKUP($R333,Sheet1!$A$2:$B$95,2,FALSE)</f>
        <v>68200</v>
      </c>
      <c r="T333" s="26" t="s">
        <v>148</v>
      </c>
      <c r="U333" s="27">
        <f>VLOOKUP($T333,Sheet1!$A$2:$B$95,2,FALSE)</f>
        <v>40700</v>
      </c>
      <c r="V333" s="26" t="s">
        <v>43</v>
      </c>
      <c r="W333" s="27">
        <f>VLOOKUP($V333,Sheet1!$A$2:$B$95,2,FALSE)</f>
        <v>78100</v>
      </c>
      <c r="X333" s="28" t="s">
        <v>44</v>
      </c>
      <c r="Y333" s="29">
        <f>VLOOKUP($X333,Sheet1!$A$2:$B$95,2,FALSE)</f>
        <v>52938</v>
      </c>
      <c r="Z333" s="30" t="s">
        <v>127</v>
      </c>
      <c r="AA333" s="29">
        <f>VLOOKUP($Z333,Sheet1!$A$2:$B$95,2,FALSE)</f>
        <v>40700</v>
      </c>
      <c r="AB333" s="30" t="s">
        <v>69</v>
      </c>
      <c r="AC333" s="29">
        <f>VLOOKUP($AB333,Sheet1!$A$2:$B$95,2,FALSE)</f>
        <v>0</v>
      </c>
      <c r="AD333" s="31" t="s">
        <v>48</v>
      </c>
      <c r="AE333" s="32">
        <f>VLOOKUP($AD333,Sheet1!$A$2:$B$95,2,FALSE)</f>
        <v>148500</v>
      </c>
      <c r="AF333" s="33" t="s">
        <v>133</v>
      </c>
      <c r="AG333" s="32">
        <f>VLOOKUP($AF333,Sheet1!$A$2:$B$95,2,FALSE)</f>
        <v>0</v>
      </c>
      <c r="AH333" s="34" t="s">
        <v>49</v>
      </c>
      <c r="AI333" s="35">
        <f>VLOOKUP($AH333,Sheet1!$A$2:$B$95,2,FALSE)</f>
        <v>0</v>
      </c>
      <c r="AJ333" s="172" t="s">
        <v>50</v>
      </c>
      <c r="AK333" s="35">
        <f>VLOOKUP($AJ333,Sheet1!$A$2:$B$95,2,FALSE)</f>
        <v>50000</v>
      </c>
    </row>
    <row r="334" spans="1:37">
      <c r="A334" s="157">
        <v>79</v>
      </c>
      <c r="B334" s="181">
        <v>333</v>
      </c>
      <c r="C334" s="177" t="s">
        <v>933</v>
      </c>
      <c r="D334" s="18" t="s">
        <v>931</v>
      </c>
      <c r="E334" s="44" t="s">
        <v>932</v>
      </c>
      <c r="F334" s="19" t="s">
        <v>164</v>
      </c>
      <c r="G334" s="19" t="s">
        <v>165</v>
      </c>
      <c r="H334" s="141"/>
      <c r="I334" s="20">
        <f t="shared" si="5"/>
        <v>1279800</v>
      </c>
      <c r="J334" s="21" t="s">
        <v>75</v>
      </c>
      <c r="K334" s="22">
        <f>VLOOKUP($J334,Sheet1!$A$2:$B$95,2,FALSE)</f>
        <v>233200</v>
      </c>
      <c r="L334" s="23" t="s">
        <v>53</v>
      </c>
      <c r="M334" s="22">
        <f>VLOOKUP($L334,Sheet1!$A$2:$B$95,2,FALSE)</f>
        <v>233200</v>
      </c>
      <c r="N334" s="24" t="s">
        <v>101</v>
      </c>
      <c r="O334" s="25">
        <f>VLOOKUP($N334,Sheet1!$A$2:$B$95,2,FALSE)</f>
        <v>396000</v>
      </c>
      <c r="P334" s="24" t="s">
        <v>132</v>
      </c>
      <c r="Q334" s="25">
        <f>VLOOKUP($P334,Sheet1!$A$2:$B$95,2,FALSE)</f>
        <v>78100</v>
      </c>
      <c r="R334" s="26" t="s">
        <v>180</v>
      </c>
      <c r="S334" s="27">
        <f>VLOOKUP($R334,Sheet1!$A$2:$B$95,2,FALSE)</f>
        <v>0</v>
      </c>
      <c r="T334" s="26" t="s">
        <v>55</v>
      </c>
      <c r="U334" s="27">
        <f>VLOOKUP($T334,Sheet1!$A$2:$B$95,2,FALSE)</f>
        <v>105600</v>
      </c>
      <c r="V334" s="26" t="s">
        <v>43</v>
      </c>
      <c r="W334" s="27">
        <f>VLOOKUP($V334,Sheet1!$A$2:$B$95,2,FALSE)</f>
        <v>78100</v>
      </c>
      <c r="X334" s="37" t="s">
        <v>85</v>
      </c>
      <c r="Y334" s="29">
        <f>VLOOKUP($X334,Sheet1!$A$2:$B$95,2,FALSE)</f>
        <v>105600</v>
      </c>
      <c r="Z334" s="28" t="s">
        <v>76</v>
      </c>
      <c r="AA334" s="29">
        <f>VLOOKUP($Z334,Sheet1!$A$2:$B$95,2,FALSE)</f>
        <v>0</v>
      </c>
      <c r="AB334" s="28" t="s">
        <v>119</v>
      </c>
      <c r="AC334" s="29">
        <f>VLOOKUP($AB334,Sheet1!$A$2:$B$95,2,FALSE)</f>
        <v>0</v>
      </c>
      <c r="AD334" s="33" t="s">
        <v>47</v>
      </c>
      <c r="AE334" s="32">
        <f>VLOOKUP($AD334,Sheet1!$A$2:$B$95,2,FALSE)</f>
        <v>0</v>
      </c>
      <c r="AF334" s="39" t="s">
        <v>139</v>
      </c>
      <c r="AG334" s="32">
        <f>VLOOKUP($AF334,Sheet1!$A$2:$B$95,2,FALSE)</f>
        <v>0</v>
      </c>
      <c r="AH334" s="38" t="s">
        <v>151</v>
      </c>
      <c r="AI334" s="35">
        <f>VLOOKUP($AH334,Sheet1!$A$2:$B$95,2,FALSE)</f>
        <v>0</v>
      </c>
      <c r="AJ334" s="172" t="s">
        <v>50</v>
      </c>
      <c r="AK334" s="35">
        <f>VLOOKUP($AJ334,Sheet1!$A$2:$B$95,2,FALSE)</f>
        <v>50000</v>
      </c>
    </row>
    <row r="335" spans="1:37">
      <c r="A335" s="157">
        <v>98</v>
      </c>
      <c r="B335" s="181">
        <v>334</v>
      </c>
      <c r="C335" s="177" t="s">
        <v>517</v>
      </c>
      <c r="D335" s="18" t="s">
        <v>516</v>
      </c>
      <c r="E335" s="44" t="s">
        <v>518</v>
      </c>
      <c r="F335" s="19" t="s">
        <v>164</v>
      </c>
      <c r="G335" s="19" t="s">
        <v>165</v>
      </c>
      <c r="H335" s="141"/>
      <c r="I335" s="20">
        <f t="shared" si="5"/>
        <v>1277088</v>
      </c>
      <c r="J335" s="21" t="s">
        <v>53</v>
      </c>
      <c r="K335" s="22">
        <f>VLOOKUP($J335,Sheet1!$A$2:$B$95,2,FALSE)</f>
        <v>233200</v>
      </c>
      <c r="L335" s="23" t="s">
        <v>38</v>
      </c>
      <c r="M335" s="22">
        <f>VLOOKUP($L335,Sheet1!$A$2:$B$95,2,FALSE)</f>
        <v>354750</v>
      </c>
      <c r="N335" s="24" t="s">
        <v>39</v>
      </c>
      <c r="O335" s="25">
        <f>VLOOKUP($N335,Sheet1!$A$2:$B$95,2,FALSE)</f>
        <v>78100</v>
      </c>
      <c r="P335" s="24" t="s">
        <v>132</v>
      </c>
      <c r="Q335" s="25">
        <f>VLOOKUP($P335,Sheet1!$A$2:$B$95,2,FALSE)</f>
        <v>78100</v>
      </c>
      <c r="R335" s="26" t="s">
        <v>55</v>
      </c>
      <c r="S335" s="27">
        <f>VLOOKUP($R335,Sheet1!$A$2:$B$95,2,FALSE)</f>
        <v>105600</v>
      </c>
      <c r="T335" s="26" t="s">
        <v>56</v>
      </c>
      <c r="U335" s="27">
        <f>VLOOKUP($T335,Sheet1!$A$2:$B$95,2,FALSE)</f>
        <v>40700</v>
      </c>
      <c r="V335" s="26" t="s">
        <v>43</v>
      </c>
      <c r="W335" s="27">
        <f>VLOOKUP($V335,Sheet1!$A$2:$B$95,2,FALSE)</f>
        <v>78100</v>
      </c>
      <c r="X335" s="28" t="s">
        <v>44</v>
      </c>
      <c r="Y335" s="29">
        <f>VLOOKUP($X335,Sheet1!$A$2:$B$95,2,FALSE)</f>
        <v>52938</v>
      </c>
      <c r="Z335" s="30" t="s">
        <v>85</v>
      </c>
      <c r="AA335" s="29">
        <f>VLOOKUP($Z335,Sheet1!$A$2:$B$95,2,FALSE)</f>
        <v>105600</v>
      </c>
      <c r="AB335" s="30" t="s">
        <v>69</v>
      </c>
      <c r="AC335" s="29">
        <f>VLOOKUP($AB335,Sheet1!$A$2:$B$95,2,FALSE)</f>
        <v>0</v>
      </c>
      <c r="AD335" s="31" t="s">
        <v>47</v>
      </c>
      <c r="AE335" s="32">
        <f>VLOOKUP($AD335,Sheet1!$A$2:$B$95,2,FALSE)</f>
        <v>0</v>
      </c>
      <c r="AF335" s="33" t="s">
        <v>133</v>
      </c>
      <c r="AG335" s="32">
        <f>VLOOKUP($AF335,Sheet1!$A$2:$B$95,2,FALSE)</f>
        <v>0</v>
      </c>
      <c r="AH335" s="34" t="s">
        <v>153</v>
      </c>
      <c r="AI335" s="35">
        <f>VLOOKUP($AH335,Sheet1!$A$2:$B$95,2,FALSE)</f>
        <v>100000</v>
      </c>
      <c r="AJ335" s="172" t="s">
        <v>50</v>
      </c>
      <c r="AK335" s="35">
        <f>VLOOKUP($AJ335,Sheet1!$A$2:$B$95,2,FALSE)</f>
        <v>50000</v>
      </c>
    </row>
    <row r="336" spans="1:37">
      <c r="A336" s="157">
        <v>11</v>
      </c>
      <c r="B336" s="181">
        <v>335</v>
      </c>
      <c r="C336" s="177" t="s">
        <v>353</v>
      </c>
      <c r="D336" s="18" t="s">
        <v>351</v>
      </c>
      <c r="E336" s="44" t="s">
        <v>354</v>
      </c>
      <c r="F336" s="19" t="s">
        <v>164</v>
      </c>
      <c r="G336" s="19" t="s">
        <v>165</v>
      </c>
      <c r="H336" s="141"/>
      <c r="I336" s="20">
        <f t="shared" si="5"/>
        <v>1262926</v>
      </c>
      <c r="J336" s="21" t="s">
        <v>53</v>
      </c>
      <c r="K336" s="22">
        <f>VLOOKUP($J336,Sheet1!$A$2:$B$95,2,FALSE)</f>
        <v>233200</v>
      </c>
      <c r="L336" s="23" t="s">
        <v>38</v>
      </c>
      <c r="M336" s="22">
        <f>VLOOKUP($L336,Sheet1!$A$2:$B$95,2,FALSE)</f>
        <v>354750</v>
      </c>
      <c r="N336" s="24" t="s">
        <v>40</v>
      </c>
      <c r="O336" s="25">
        <f>VLOOKUP($N336,Sheet1!$A$2:$B$95,2,FALSE)</f>
        <v>52938</v>
      </c>
      <c r="P336" s="24" t="s">
        <v>128</v>
      </c>
      <c r="Q336" s="25">
        <f>VLOOKUP($P336,Sheet1!$A$2:$B$95,2,FALSE)</f>
        <v>46200</v>
      </c>
      <c r="R336" s="26" t="s">
        <v>180</v>
      </c>
      <c r="S336" s="27">
        <f>VLOOKUP($R336,Sheet1!$A$2:$B$95,2,FALSE)</f>
        <v>0</v>
      </c>
      <c r="T336" s="26" t="s">
        <v>56</v>
      </c>
      <c r="U336" s="27">
        <f>VLOOKUP($T336,Sheet1!$A$2:$B$95,2,FALSE)</f>
        <v>40700</v>
      </c>
      <c r="V336" s="26" t="s">
        <v>43</v>
      </c>
      <c r="W336" s="27">
        <f>VLOOKUP($V336,Sheet1!$A$2:$B$95,2,FALSE)</f>
        <v>78100</v>
      </c>
      <c r="X336" s="28" t="s">
        <v>44</v>
      </c>
      <c r="Y336" s="29">
        <f>VLOOKUP($X336,Sheet1!$A$2:$B$95,2,FALSE)</f>
        <v>52938</v>
      </c>
      <c r="Z336" s="30" t="s">
        <v>85</v>
      </c>
      <c r="AA336" s="29">
        <f>VLOOKUP($Z336,Sheet1!$A$2:$B$95,2,FALSE)</f>
        <v>105600</v>
      </c>
      <c r="AB336" s="30" t="s">
        <v>119</v>
      </c>
      <c r="AC336" s="29">
        <f>VLOOKUP($AB336,Sheet1!$A$2:$B$95,2,FALSE)</f>
        <v>0</v>
      </c>
      <c r="AD336" s="31" t="s">
        <v>48</v>
      </c>
      <c r="AE336" s="32">
        <f>VLOOKUP($AD336,Sheet1!$A$2:$B$95,2,FALSE)</f>
        <v>148500</v>
      </c>
      <c r="AF336" s="33" t="s">
        <v>133</v>
      </c>
      <c r="AG336" s="32">
        <f>VLOOKUP($AF336,Sheet1!$A$2:$B$95,2,FALSE)</f>
        <v>0</v>
      </c>
      <c r="AH336" s="34" t="s">
        <v>153</v>
      </c>
      <c r="AI336" s="35">
        <f>VLOOKUP($AH336,Sheet1!$A$2:$B$95,2,FALSE)</f>
        <v>100000</v>
      </c>
      <c r="AJ336" s="172" t="s">
        <v>50</v>
      </c>
      <c r="AK336" s="35">
        <f>VLOOKUP($AJ336,Sheet1!$A$2:$B$95,2,FALSE)</f>
        <v>50000</v>
      </c>
    </row>
    <row r="337" spans="1:37">
      <c r="A337" s="157">
        <v>137</v>
      </c>
      <c r="B337" s="181">
        <v>336</v>
      </c>
      <c r="C337" s="177" t="s">
        <v>858</v>
      </c>
      <c r="D337" s="18" t="s">
        <v>857</v>
      </c>
      <c r="E337" s="44" t="s">
        <v>859</v>
      </c>
      <c r="F337" s="19" t="s">
        <v>164</v>
      </c>
      <c r="G337" s="19" t="s">
        <v>165</v>
      </c>
      <c r="H337" s="141"/>
      <c r="I337" s="20">
        <f t="shared" si="5"/>
        <v>1261050</v>
      </c>
      <c r="J337" s="21" t="s">
        <v>53</v>
      </c>
      <c r="K337" s="22">
        <f>VLOOKUP($J337,Sheet1!$A$2:$B$95,2,FALSE)</f>
        <v>233200</v>
      </c>
      <c r="L337" s="23" t="s">
        <v>38</v>
      </c>
      <c r="M337" s="22">
        <f>VLOOKUP($L337,Sheet1!$A$2:$B$95,2,FALSE)</f>
        <v>354750</v>
      </c>
      <c r="N337" s="24" t="s">
        <v>39</v>
      </c>
      <c r="O337" s="25">
        <f>VLOOKUP($N337,Sheet1!$A$2:$B$95,2,FALSE)</f>
        <v>78100</v>
      </c>
      <c r="P337" s="24" t="s">
        <v>132</v>
      </c>
      <c r="Q337" s="25">
        <f>VLOOKUP($P337,Sheet1!$A$2:$B$95,2,FALSE)</f>
        <v>78100</v>
      </c>
      <c r="R337" s="26" t="s">
        <v>156</v>
      </c>
      <c r="S337" s="27">
        <f>VLOOKUP($R337,Sheet1!$A$2:$B$95,2,FALSE)</f>
        <v>0</v>
      </c>
      <c r="T337" s="26" t="s">
        <v>152</v>
      </c>
      <c r="U337" s="27">
        <f>VLOOKUP($T337,Sheet1!$A$2:$B$95,2,FALSE)</f>
        <v>233200</v>
      </c>
      <c r="V337" s="26" t="s">
        <v>43</v>
      </c>
      <c r="W337" s="27">
        <f>VLOOKUP($V337,Sheet1!$A$2:$B$95,2,FALSE)</f>
        <v>78100</v>
      </c>
      <c r="X337" s="28" t="s">
        <v>85</v>
      </c>
      <c r="Y337" s="29">
        <f>VLOOKUP($X337,Sheet1!$A$2:$B$95,2,FALSE)</f>
        <v>105600</v>
      </c>
      <c r="Z337" s="30" t="s">
        <v>46</v>
      </c>
      <c r="AA337" s="29">
        <f>VLOOKUP($Z337,Sheet1!$A$2:$B$95,2,FALSE)</f>
        <v>0</v>
      </c>
      <c r="AB337" s="30" t="s">
        <v>69</v>
      </c>
      <c r="AC337" s="29">
        <f>VLOOKUP($AB337,Sheet1!$A$2:$B$95,2,FALSE)</f>
        <v>0</v>
      </c>
      <c r="AD337" s="31" t="s">
        <v>47</v>
      </c>
      <c r="AE337" s="32">
        <f>VLOOKUP($AD337,Sheet1!$A$2:$B$95,2,FALSE)</f>
        <v>0</v>
      </c>
      <c r="AF337" s="33" t="s">
        <v>133</v>
      </c>
      <c r="AG337" s="32">
        <f>VLOOKUP($AF337,Sheet1!$A$2:$B$95,2,FALSE)</f>
        <v>0</v>
      </c>
      <c r="AH337" s="34" t="s">
        <v>153</v>
      </c>
      <c r="AI337" s="35">
        <f>VLOOKUP($AH337,Sheet1!$A$2:$B$95,2,FALSE)</f>
        <v>100000</v>
      </c>
      <c r="AJ337" s="172" t="s">
        <v>49</v>
      </c>
      <c r="AK337" s="35">
        <f>VLOOKUP($AJ337,Sheet1!$A$2:$B$95,2,FALSE)</f>
        <v>0</v>
      </c>
    </row>
    <row r="338" spans="1:37">
      <c r="A338" s="157">
        <v>126</v>
      </c>
      <c r="B338" s="181">
        <v>337</v>
      </c>
      <c r="C338" s="178" t="s">
        <v>960</v>
      </c>
      <c r="D338" s="18" t="s">
        <v>956</v>
      </c>
      <c r="E338" s="44" t="s">
        <v>961</v>
      </c>
      <c r="F338" s="19" t="s">
        <v>164</v>
      </c>
      <c r="G338" s="19" t="s">
        <v>165</v>
      </c>
      <c r="H338" s="141"/>
      <c r="I338" s="20">
        <f t="shared" si="5"/>
        <v>1254088</v>
      </c>
      <c r="J338" s="21" t="s">
        <v>64</v>
      </c>
      <c r="K338" s="22">
        <f>VLOOKUP($J338,Sheet1!$A$2:$B$95,2,FALSE)</f>
        <v>105600</v>
      </c>
      <c r="L338" s="23" t="s">
        <v>38</v>
      </c>
      <c r="M338" s="22">
        <f>VLOOKUP($L338,Sheet1!$A$2:$B$95,2,FALSE)</f>
        <v>354750</v>
      </c>
      <c r="N338" s="41" t="s">
        <v>101</v>
      </c>
      <c r="O338" s="25">
        <f>VLOOKUP($N338,Sheet1!$A$2:$B$95,2,FALSE)</f>
        <v>396000</v>
      </c>
      <c r="P338" s="24" t="s">
        <v>54</v>
      </c>
      <c r="Q338" s="25">
        <f>VLOOKUP($P338,Sheet1!$A$2:$B$95,2,FALSE)</f>
        <v>0</v>
      </c>
      <c r="R338" s="26" t="s">
        <v>41</v>
      </c>
      <c r="S338" s="27">
        <f>VLOOKUP($R338,Sheet1!$A$2:$B$95,2,FALSE)</f>
        <v>68200</v>
      </c>
      <c r="T338" s="26" t="s">
        <v>180</v>
      </c>
      <c r="U338" s="27">
        <f>VLOOKUP($T338,Sheet1!$A$2:$B$95,2,FALSE)</f>
        <v>0</v>
      </c>
      <c r="V338" s="26" t="s">
        <v>43</v>
      </c>
      <c r="W338" s="27">
        <f>VLOOKUP($V338,Sheet1!$A$2:$B$95,2,FALSE)</f>
        <v>78100</v>
      </c>
      <c r="X338" s="37" t="s">
        <v>44</v>
      </c>
      <c r="Y338" s="29">
        <f>VLOOKUP($X338,Sheet1!$A$2:$B$95,2,FALSE)</f>
        <v>52938</v>
      </c>
      <c r="Z338" s="28" t="s">
        <v>119</v>
      </c>
      <c r="AA338" s="29">
        <f>VLOOKUP($Z338,Sheet1!$A$2:$B$95,2,FALSE)</f>
        <v>0</v>
      </c>
      <c r="AB338" s="28" t="s">
        <v>69</v>
      </c>
      <c r="AC338" s="29">
        <f>VLOOKUP($AB338,Sheet1!$A$2:$B$95,2,FALSE)</f>
        <v>0</v>
      </c>
      <c r="AD338" s="31" t="s">
        <v>47</v>
      </c>
      <c r="AE338" s="32">
        <f>VLOOKUP($AD338,Sheet1!$A$2:$B$95,2,FALSE)</f>
        <v>0</v>
      </c>
      <c r="AF338" s="39" t="s">
        <v>48</v>
      </c>
      <c r="AG338" s="32">
        <f>VLOOKUP($AF338,Sheet1!$A$2:$B$95,2,FALSE)</f>
        <v>148500</v>
      </c>
      <c r="AH338" s="34" t="s">
        <v>58</v>
      </c>
      <c r="AI338" s="35">
        <f>VLOOKUP($AH338,Sheet1!$A$2:$B$95,2,FALSE)</f>
        <v>0</v>
      </c>
      <c r="AJ338" s="172" t="s">
        <v>50</v>
      </c>
      <c r="AK338" s="35">
        <f>VLOOKUP($AJ338,Sheet1!$A$2:$B$95,2,FALSE)</f>
        <v>50000</v>
      </c>
    </row>
    <row r="339" spans="1:37">
      <c r="A339" s="157">
        <v>422</v>
      </c>
      <c r="B339" s="181">
        <v>338</v>
      </c>
      <c r="C339" s="177" t="s">
        <v>1081</v>
      </c>
      <c r="D339" s="18" t="s">
        <v>1079</v>
      </c>
      <c r="E339" s="44" t="s">
        <v>1082</v>
      </c>
      <c r="F339" s="45" t="s">
        <v>164</v>
      </c>
      <c r="G339" s="45" t="s">
        <v>165</v>
      </c>
      <c r="H339" s="144"/>
      <c r="I339" s="20">
        <f t="shared" si="5"/>
        <v>1241850</v>
      </c>
      <c r="J339" s="21" t="s">
        <v>38</v>
      </c>
      <c r="K339" s="22">
        <f>VLOOKUP($J339,Sheet1!$A$2:$B$95,2,FALSE)</f>
        <v>354750</v>
      </c>
      <c r="L339" s="23" t="s">
        <v>53</v>
      </c>
      <c r="M339" s="22">
        <f>VLOOKUP($L339,Sheet1!$A$2:$B$95,2,FALSE)</f>
        <v>233200</v>
      </c>
      <c r="N339" s="24" t="s">
        <v>121</v>
      </c>
      <c r="O339" s="25">
        <f>VLOOKUP($N339,Sheet1!$A$2:$B$95,2,FALSE)</f>
        <v>0</v>
      </c>
      <c r="P339" s="24" t="s">
        <v>132</v>
      </c>
      <c r="Q339" s="25">
        <f>VLOOKUP($P339,Sheet1!$A$2:$B$95,2,FALSE)</f>
        <v>78100</v>
      </c>
      <c r="R339" s="48" t="s">
        <v>152</v>
      </c>
      <c r="S339" s="27">
        <f>VLOOKUP($R339,Sheet1!$A$2:$B$95,2,FALSE)</f>
        <v>233200</v>
      </c>
      <c r="T339" s="26" t="s">
        <v>56</v>
      </c>
      <c r="U339" s="27">
        <f>VLOOKUP($T339,Sheet1!$A$2:$B$95,2,FALSE)</f>
        <v>40700</v>
      </c>
      <c r="V339" s="26" t="s">
        <v>55</v>
      </c>
      <c r="W339" s="27">
        <f>VLOOKUP($V339,Sheet1!$A$2:$B$95,2,FALSE)</f>
        <v>105600</v>
      </c>
      <c r="X339" s="37" t="s">
        <v>76</v>
      </c>
      <c r="Y339" s="29">
        <f>VLOOKUP($X339,Sheet1!$A$2:$B$95,2,FALSE)</f>
        <v>0</v>
      </c>
      <c r="Z339" s="30" t="s">
        <v>85</v>
      </c>
      <c r="AA339" s="29">
        <f>VLOOKUP($Z339,Sheet1!$A$2:$B$95,2,FALSE)</f>
        <v>105600</v>
      </c>
      <c r="AB339" s="28" t="s">
        <v>127</v>
      </c>
      <c r="AC339" s="29">
        <f>VLOOKUP($AB339,Sheet1!$A$2:$B$95,2,FALSE)</f>
        <v>40700</v>
      </c>
      <c r="AD339" s="31" t="s">
        <v>47</v>
      </c>
      <c r="AE339" s="32">
        <f>VLOOKUP($AD339,Sheet1!$A$2:$B$95,2,FALSE)</f>
        <v>0</v>
      </c>
      <c r="AF339" s="39" t="s">
        <v>133</v>
      </c>
      <c r="AG339" s="32">
        <f>VLOOKUP($AF339,Sheet1!$A$2:$B$95,2,FALSE)</f>
        <v>0</v>
      </c>
      <c r="AH339" s="34" t="s">
        <v>58</v>
      </c>
      <c r="AI339" s="35">
        <f>VLOOKUP($AH339,Sheet1!$A$2:$B$95,2,FALSE)</f>
        <v>0</v>
      </c>
      <c r="AJ339" s="172" t="s">
        <v>50</v>
      </c>
      <c r="AK339" s="35">
        <f>VLOOKUP($AJ339,Sheet1!$A$2:$B$95,2,FALSE)</f>
        <v>50000</v>
      </c>
    </row>
    <row r="340" spans="1:37">
      <c r="A340" s="157">
        <v>109</v>
      </c>
      <c r="B340" s="181">
        <v>339</v>
      </c>
      <c r="C340" s="177" t="s">
        <v>806</v>
      </c>
      <c r="D340" s="18" t="s">
        <v>808</v>
      </c>
      <c r="E340" s="44" t="s">
        <v>559</v>
      </c>
      <c r="F340" s="19" t="s">
        <v>559</v>
      </c>
      <c r="G340" s="19" t="s">
        <v>559</v>
      </c>
      <c r="H340" s="141"/>
      <c r="I340" s="20">
        <f t="shared" si="5"/>
        <v>1239238</v>
      </c>
      <c r="J340" s="21" t="s">
        <v>68</v>
      </c>
      <c r="K340" s="22">
        <f>VLOOKUP($J340,Sheet1!$A$2:$B$95,2,FALSE)</f>
        <v>233200</v>
      </c>
      <c r="L340" s="23" t="s">
        <v>75</v>
      </c>
      <c r="M340" s="22">
        <f>VLOOKUP($L340,Sheet1!$A$2:$B$95,2,FALSE)</f>
        <v>233200</v>
      </c>
      <c r="N340" s="24" t="s">
        <v>39</v>
      </c>
      <c r="O340" s="25">
        <f>VLOOKUP($N340,Sheet1!$A$2:$B$95,2,FALSE)</f>
        <v>78100</v>
      </c>
      <c r="P340" s="24" t="s">
        <v>138</v>
      </c>
      <c r="Q340" s="25">
        <f>VLOOKUP($P340,Sheet1!$A$2:$B$95,2,FALSE)</f>
        <v>0</v>
      </c>
      <c r="R340" s="26" t="s">
        <v>158</v>
      </c>
      <c r="S340" s="27">
        <f>VLOOKUP($R340,Sheet1!$A$2:$B$95,2,FALSE)</f>
        <v>78100</v>
      </c>
      <c r="T340" s="26" t="s">
        <v>146</v>
      </c>
      <c r="U340" s="27">
        <f>VLOOKUP($T340,Sheet1!$A$2:$B$95,2,FALSE)</f>
        <v>181500</v>
      </c>
      <c r="V340" s="26" t="s">
        <v>43</v>
      </c>
      <c r="W340" s="27">
        <f>VLOOKUP($V340,Sheet1!$A$2:$B$95,2,FALSE)</f>
        <v>78100</v>
      </c>
      <c r="X340" s="28" t="s">
        <v>44</v>
      </c>
      <c r="Y340" s="29">
        <f>VLOOKUP($X340,Sheet1!$A$2:$B$95,2,FALSE)</f>
        <v>52938</v>
      </c>
      <c r="Z340" s="30" t="s">
        <v>106</v>
      </c>
      <c r="AA340" s="29">
        <f>VLOOKUP($Z340,Sheet1!$A$2:$B$95,2,FALSE)</f>
        <v>148500</v>
      </c>
      <c r="AB340" s="30" t="s">
        <v>85</v>
      </c>
      <c r="AC340" s="29">
        <f>VLOOKUP($AB340,Sheet1!$A$2:$B$95,2,FALSE)</f>
        <v>105600</v>
      </c>
      <c r="AD340" s="31" t="s">
        <v>47</v>
      </c>
      <c r="AE340" s="32">
        <f>VLOOKUP($AD340,Sheet1!$A$2:$B$95,2,FALSE)</f>
        <v>0</v>
      </c>
      <c r="AF340" s="33" t="s">
        <v>143</v>
      </c>
      <c r="AG340" s="32">
        <f>VLOOKUP($AF340,Sheet1!$A$2:$B$95,2,FALSE)</f>
        <v>0</v>
      </c>
      <c r="AH340" s="34" t="s">
        <v>58</v>
      </c>
      <c r="AI340" s="35">
        <f>VLOOKUP($AH340,Sheet1!$A$2:$B$95,2,FALSE)</f>
        <v>0</v>
      </c>
      <c r="AJ340" s="172" t="s">
        <v>50</v>
      </c>
      <c r="AK340" s="35">
        <f>VLOOKUP($AJ340,Sheet1!$A$2:$B$95,2,FALSE)</f>
        <v>50000</v>
      </c>
    </row>
    <row r="341" spans="1:37">
      <c r="A341" s="157">
        <v>169</v>
      </c>
      <c r="B341" s="181">
        <v>340</v>
      </c>
      <c r="C341" s="177" t="s">
        <v>912</v>
      </c>
      <c r="D341" s="18" t="s">
        <v>911</v>
      </c>
      <c r="E341" s="44" t="s">
        <v>521</v>
      </c>
      <c r="F341" s="19" t="s">
        <v>164</v>
      </c>
      <c r="G341" s="19" t="s">
        <v>165</v>
      </c>
      <c r="H341" s="141"/>
      <c r="I341" s="20">
        <f t="shared" si="5"/>
        <v>1236900</v>
      </c>
      <c r="J341" s="21" t="s">
        <v>64</v>
      </c>
      <c r="K341" s="22">
        <f>VLOOKUP($J341,Sheet1!$A$2:$B$95,2,FALSE)</f>
        <v>105600</v>
      </c>
      <c r="L341" s="23" t="s">
        <v>92</v>
      </c>
      <c r="M341" s="22">
        <f>VLOOKUP($L341,Sheet1!$A$2:$B$95,2,FALSE)</f>
        <v>0</v>
      </c>
      <c r="N341" s="24" t="s">
        <v>122</v>
      </c>
      <c r="O341" s="25">
        <f>VLOOKUP($N341,Sheet1!$A$2:$B$95,2,FALSE)</f>
        <v>484000</v>
      </c>
      <c r="P341" s="24" t="s">
        <v>136</v>
      </c>
      <c r="Q341" s="25">
        <f>VLOOKUP($P341,Sheet1!$A$2:$B$95,2,FALSE)</f>
        <v>148500</v>
      </c>
      <c r="R341" s="26" t="s">
        <v>146</v>
      </c>
      <c r="S341" s="27">
        <f>VLOOKUP($R341,Sheet1!$A$2:$B$95,2,FALSE)</f>
        <v>181500</v>
      </c>
      <c r="T341" s="26" t="s">
        <v>161</v>
      </c>
      <c r="U341" s="27">
        <f>VLOOKUP($T341,Sheet1!$A$2:$B$95,2,FALSE)</f>
        <v>0</v>
      </c>
      <c r="V341" s="48" t="s">
        <v>43</v>
      </c>
      <c r="W341" s="27">
        <f>VLOOKUP($V341,Sheet1!$A$2:$B$95,2,FALSE)</f>
        <v>78100</v>
      </c>
      <c r="X341" s="28" t="s">
        <v>88</v>
      </c>
      <c r="Y341" s="29">
        <f>VLOOKUP($X341,Sheet1!$A$2:$B$95,2,FALSE)</f>
        <v>0</v>
      </c>
      <c r="Z341" s="28" t="s">
        <v>46</v>
      </c>
      <c r="AA341" s="29">
        <f>VLOOKUP($Z341,Sheet1!$A$2:$B$95,2,FALSE)</f>
        <v>0</v>
      </c>
      <c r="AB341" s="30" t="s">
        <v>127</v>
      </c>
      <c r="AC341" s="29">
        <f>VLOOKUP($AB341,Sheet1!$A$2:$B$95,2,FALSE)</f>
        <v>40700</v>
      </c>
      <c r="AD341" s="31" t="s">
        <v>48</v>
      </c>
      <c r="AE341" s="32">
        <f>VLOOKUP($AD341,Sheet1!$A$2:$B$95,2,FALSE)</f>
        <v>148500</v>
      </c>
      <c r="AF341" s="33" t="s">
        <v>133</v>
      </c>
      <c r="AG341" s="32">
        <f>VLOOKUP($AF341,Sheet1!$A$2:$B$95,2,FALSE)</f>
        <v>0</v>
      </c>
      <c r="AH341" s="38" t="s">
        <v>151</v>
      </c>
      <c r="AI341" s="35">
        <f>VLOOKUP($AH341,Sheet1!$A$2:$B$95,2,FALSE)</f>
        <v>0</v>
      </c>
      <c r="AJ341" s="172" t="s">
        <v>50</v>
      </c>
      <c r="AK341" s="35">
        <f>VLOOKUP($AJ341,Sheet1!$A$2:$B$95,2,FALSE)</f>
        <v>50000</v>
      </c>
    </row>
    <row r="342" spans="1:37">
      <c r="A342" s="157">
        <v>128</v>
      </c>
      <c r="B342" s="181">
        <v>341</v>
      </c>
      <c r="C342" s="177" t="s">
        <v>710</v>
      </c>
      <c r="D342" s="18" t="s">
        <v>708</v>
      </c>
      <c r="E342" s="44" t="s">
        <v>711</v>
      </c>
      <c r="F342" s="19" t="s">
        <v>164</v>
      </c>
      <c r="G342" s="19" t="s">
        <v>165</v>
      </c>
      <c r="H342" s="141"/>
      <c r="I342" s="20">
        <f t="shared" si="5"/>
        <v>1227550</v>
      </c>
      <c r="J342" s="21" t="s">
        <v>68</v>
      </c>
      <c r="K342" s="22">
        <f>VLOOKUP($J342,Sheet1!$A$2:$B$95,2,FALSE)</f>
        <v>233200</v>
      </c>
      <c r="L342" s="23" t="s">
        <v>38</v>
      </c>
      <c r="M342" s="22">
        <f>VLOOKUP($L342,Sheet1!$A$2:$B$95,2,FALSE)</f>
        <v>354750</v>
      </c>
      <c r="N342" s="24" t="s">
        <v>136</v>
      </c>
      <c r="O342" s="25">
        <f>VLOOKUP($N342,Sheet1!$A$2:$B$95,2,FALSE)</f>
        <v>148500</v>
      </c>
      <c r="P342" s="24" t="s">
        <v>54</v>
      </c>
      <c r="Q342" s="25">
        <f>VLOOKUP($P342,Sheet1!$A$2:$B$95,2,FALSE)</f>
        <v>0</v>
      </c>
      <c r="R342" s="26" t="s">
        <v>161</v>
      </c>
      <c r="S342" s="27">
        <f>VLOOKUP($R342,Sheet1!$A$2:$B$95,2,FALSE)</f>
        <v>0</v>
      </c>
      <c r="T342" s="26" t="s">
        <v>56</v>
      </c>
      <c r="U342" s="27">
        <f>VLOOKUP($T342,Sheet1!$A$2:$B$95,2,FALSE)</f>
        <v>40700</v>
      </c>
      <c r="V342" s="26" t="s">
        <v>55</v>
      </c>
      <c r="W342" s="27">
        <f>VLOOKUP($V342,Sheet1!$A$2:$B$95,2,FALSE)</f>
        <v>105600</v>
      </c>
      <c r="X342" s="28" t="s">
        <v>85</v>
      </c>
      <c r="Y342" s="29">
        <f>VLOOKUP($X342,Sheet1!$A$2:$B$95,2,FALSE)</f>
        <v>105600</v>
      </c>
      <c r="Z342" s="30" t="s">
        <v>106</v>
      </c>
      <c r="AA342" s="29">
        <f>VLOOKUP($Z342,Sheet1!$A$2:$B$95,2,FALSE)</f>
        <v>148500</v>
      </c>
      <c r="AB342" s="30" t="s">
        <v>127</v>
      </c>
      <c r="AC342" s="29">
        <f>VLOOKUP($AB342,Sheet1!$A$2:$B$95,2,FALSE)</f>
        <v>40700</v>
      </c>
      <c r="AD342" s="31" t="s">
        <v>47</v>
      </c>
      <c r="AE342" s="32">
        <f>VLOOKUP($AD342,Sheet1!$A$2:$B$95,2,FALSE)</f>
        <v>0</v>
      </c>
      <c r="AF342" s="33" t="s">
        <v>133</v>
      </c>
      <c r="AG342" s="32">
        <f>VLOOKUP($AF342,Sheet1!$A$2:$B$95,2,FALSE)</f>
        <v>0</v>
      </c>
      <c r="AH342" s="34" t="s">
        <v>58</v>
      </c>
      <c r="AI342" s="35">
        <f>VLOOKUP($AH342,Sheet1!$A$2:$B$95,2,FALSE)</f>
        <v>0</v>
      </c>
      <c r="AJ342" s="172" t="s">
        <v>50</v>
      </c>
      <c r="AK342" s="35">
        <f>VLOOKUP($AJ342,Sheet1!$A$2:$B$95,2,FALSE)</f>
        <v>50000</v>
      </c>
    </row>
    <row r="343" spans="1:37">
      <c r="A343" s="157">
        <v>173</v>
      </c>
      <c r="B343" s="181">
        <v>342</v>
      </c>
      <c r="C343" s="177" t="s">
        <v>437</v>
      </c>
      <c r="D343" s="18" t="s">
        <v>436</v>
      </c>
      <c r="E343" s="44" t="s">
        <v>438</v>
      </c>
      <c r="F343" s="19" t="s">
        <v>164</v>
      </c>
      <c r="G343" s="19" t="s">
        <v>165</v>
      </c>
      <c r="H343" s="141"/>
      <c r="I343" s="20">
        <f t="shared" si="5"/>
        <v>1221500</v>
      </c>
      <c r="J343" s="21" t="s">
        <v>53</v>
      </c>
      <c r="K343" s="22">
        <f>VLOOKUP($J343,Sheet1!$A$2:$B$95,2,FALSE)</f>
        <v>233200</v>
      </c>
      <c r="L343" s="23" t="s">
        <v>64</v>
      </c>
      <c r="M343" s="22">
        <f>VLOOKUP($L343,Sheet1!$A$2:$B$95,2,FALSE)</f>
        <v>105600</v>
      </c>
      <c r="N343" s="24" t="s">
        <v>39</v>
      </c>
      <c r="O343" s="25">
        <f>VLOOKUP($N343,Sheet1!$A$2:$B$95,2,FALSE)</f>
        <v>78100</v>
      </c>
      <c r="P343" s="24" t="s">
        <v>128</v>
      </c>
      <c r="Q343" s="25">
        <f>VLOOKUP($P343,Sheet1!$A$2:$B$95,2,FALSE)</f>
        <v>46200</v>
      </c>
      <c r="R343" s="26" t="s">
        <v>180</v>
      </c>
      <c r="S343" s="27">
        <f>VLOOKUP($R343,Sheet1!$A$2:$B$95,2,FALSE)</f>
        <v>0</v>
      </c>
      <c r="T343" s="26" t="s">
        <v>56</v>
      </c>
      <c r="U343" s="27">
        <f>VLOOKUP($T343,Sheet1!$A$2:$B$95,2,FALSE)</f>
        <v>40700</v>
      </c>
      <c r="V343" s="26" t="s">
        <v>43</v>
      </c>
      <c r="W343" s="27">
        <f>VLOOKUP($V343,Sheet1!$A$2:$B$95,2,FALSE)</f>
        <v>78100</v>
      </c>
      <c r="X343" s="28" t="s">
        <v>108</v>
      </c>
      <c r="Y343" s="29">
        <f>VLOOKUP($X343,Sheet1!$A$2:$B$95,2,FALSE)</f>
        <v>484000</v>
      </c>
      <c r="Z343" s="30" t="s">
        <v>85</v>
      </c>
      <c r="AA343" s="29">
        <f>VLOOKUP($Z343,Sheet1!$A$2:$B$95,2,FALSE)</f>
        <v>105600</v>
      </c>
      <c r="AB343" s="30" t="s">
        <v>69</v>
      </c>
      <c r="AC343" s="29">
        <f>VLOOKUP($AB343,Sheet1!$A$2:$B$95,2,FALSE)</f>
        <v>0</v>
      </c>
      <c r="AD343" s="31" t="s">
        <v>47</v>
      </c>
      <c r="AE343" s="32">
        <f>VLOOKUP($AD343,Sheet1!$A$2:$B$95,2,FALSE)</f>
        <v>0</v>
      </c>
      <c r="AF343" s="33" t="s">
        <v>133</v>
      </c>
      <c r="AG343" s="32">
        <f>VLOOKUP($AF343,Sheet1!$A$2:$B$95,2,FALSE)</f>
        <v>0</v>
      </c>
      <c r="AH343" s="34" t="s">
        <v>58</v>
      </c>
      <c r="AI343" s="35">
        <f>VLOOKUP($AH343,Sheet1!$A$2:$B$95,2,FALSE)</f>
        <v>0</v>
      </c>
      <c r="AJ343" s="172" t="s">
        <v>50</v>
      </c>
      <c r="AK343" s="35">
        <f>VLOOKUP($AJ343,Sheet1!$A$2:$B$95,2,FALSE)</f>
        <v>50000</v>
      </c>
    </row>
    <row r="344" spans="1:37">
      <c r="A344" s="157">
        <v>31</v>
      </c>
      <c r="B344" s="181">
        <v>343</v>
      </c>
      <c r="C344" s="177" t="s">
        <v>727</v>
      </c>
      <c r="D344" s="18" t="s">
        <v>725</v>
      </c>
      <c r="E344" s="44" t="s">
        <v>728</v>
      </c>
      <c r="F344" s="19" t="s">
        <v>164</v>
      </c>
      <c r="G344" s="19" t="s">
        <v>165</v>
      </c>
      <c r="H344" s="141"/>
      <c r="I344" s="20">
        <f t="shared" si="5"/>
        <v>1206650</v>
      </c>
      <c r="J344" s="21" t="s">
        <v>68</v>
      </c>
      <c r="K344" s="22">
        <f>VLOOKUP($J344,Sheet1!$A$2:$B$95,2,FALSE)</f>
        <v>233200</v>
      </c>
      <c r="L344" s="23" t="s">
        <v>38</v>
      </c>
      <c r="M344" s="22">
        <f>VLOOKUP($L344,Sheet1!$A$2:$B$95,2,FALSE)</f>
        <v>354750</v>
      </c>
      <c r="N344" s="24" t="s">
        <v>126</v>
      </c>
      <c r="O344" s="25">
        <f>VLOOKUP($N344,Sheet1!$A$2:$B$95,2,FALSE)</f>
        <v>0</v>
      </c>
      <c r="P344" s="24" t="s">
        <v>134</v>
      </c>
      <c r="Q344" s="25">
        <f>VLOOKUP($P344,Sheet1!$A$2:$B$95,2,FALSE)</f>
        <v>148500</v>
      </c>
      <c r="R344" s="26" t="s">
        <v>148</v>
      </c>
      <c r="S344" s="27">
        <f>VLOOKUP($R344,Sheet1!$A$2:$B$95,2,FALSE)</f>
        <v>40700</v>
      </c>
      <c r="T344" s="26" t="s">
        <v>152</v>
      </c>
      <c r="U344" s="27">
        <f>VLOOKUP($T344,Sheet1!$A$2:$B$95,2,FALSE)</f>
        <v>233200</v>
      </c>
      <c r="V344" s="26" t="s">
        <v>55</v>
      </c>
      <c r="W344" s="27">
        <f>VLOOKUP($V344,Sheet1!$A$2:$B$95,2,FALSE)</f>
        <v>105600</v>
      </c>
      <c r="X344" s="28" t="s">
        <v>71</v>
      </c>
      <c r="Y344" s="29">
        <f>VLOOKUP($X344,Sheet1!$A$2:$B$95,2,FALSE)</f>
        <v>0</v>
      </c>
      <c r="Z344" s="30" t="s">
        <v>119</v>
      </c>
      <c r="AA344" s="29">
        <f>VLOOKUP($Z344,Sheet1!$A$2:$B$95,2,FALSE)</f>
        <v>0</v>
      </c>
      <c r="AB344" s="30" t="s">
        <v>127</v>
      </c>
      <c r="AC344" s="29">
        <f>VLOOKUP($AB344,Sheet1!$A$2:$B$95,2,FALSE)</f>
        <v>40700</v>
      </c>
      <c r="AD344" s="31" t="s">
        <v>47</v>
      </c>
      <c r="AE344" s="32">
        <f>VLOOKUP($AD344,Sheet1!$A$2:$B$95,2,FALSE)</f>
        <v>0</v>
      </c>
      <c r="AF344" s="33" t="s">
        <v>133</v>
      </c>
      <c r="AG344" s="32">
        <f>VLOOKUP($AF344,Sheet1!$A$2:$B$95,2,FALSE)</f>
        <v>0</v>
      </c>
      <c r="AH344" s="34" t="s">
        <v>58</v>
      </c>
      <c r="AI344" s="35">
        <f>VLOOKUP($AH344,Sheet1!$A$2:$B$95,2,FALSE)</f>
        <v>0</v>
      </c>
      <c r="AJ344" s="172" t="s">
        <v>50</v>
      </c>
      <c r="AK344" s="35">
        <f>VLOOKUP($AJ344,Sheet1!$A$2:$B$95,2,FALSE)</f>
        <v>50000</v>
      </c>
    </row>
    <row r="345" spans="1:37">
      <c r="A345" s="157">
        <v>180</v>
      </c>
      <c r="B345" s="181">
        <v>344</v>
      </c>
      <c r="C345" s="177" t="s">
        <v>415</v>
      </c>
      <c r="D345" s="18" t="s">
        <v>414</v>
      </c>
      <c r="E345" s="44" t="s">
        <v>421</v>
      </c>
      <c r="F345" s="19" t="s">
        <v>164</v>
      </c>
      <c r="G345" s="19" t="s">
        <v>165</v>
      </c>
      <c r="H345" s="141"/>
      <c r="I345" s="20">
        <f t="shared" si="5"/>
        <v>1204176</v>
      </c>
      <c r="J345" s="21" t="s">
        <v>53</v>
      </c>
      <c r="K345" s="22">
        <f>VLOOKUP($J345,Sheet1!$A$2:$B$95,2,FALSE)</f>
        <v>233200</v>
      </c>
      <c r="L345" s="23" t="s">
        <v>81</v>
      </c>
      <c r="M345" s="22">
        <f>VLOOKUP($L345,Sheet1!$A$2:$B$95,2,FALSE)</f>
        <v>105600</v>
      </c>
      <c r="N345" s="24" t="s">
        <v>101</v>
      </c>
      <c r="O345" s="25">
        <f>VLOOKUP($N345,Sheet1!$A$2:$B$95,2,FALSE)</f>
        <v>396000</v>
      </c>
      <c r="P345" s="24" t="s">
        <v>40</v>
      </c>
      <c r="Q345" s="25">
        <f>VLOOKUP($P345,Sheet1!$A$2:$B$95,2,FALSE)</f>
        <v>52938</v>
      </c>
      <c r="R345" s="26" t="s">
        <v>180</v>
      </c>
      <c r="S345" s="27">
        <f>VLOOKUP($R345,Sheet1!$A$2:$B$95,2,FALSE)</f>
        <v>0</v>
      </c>
      <c r="T345" s="26" t="s">
        <v>148</v>
      </c>
      <c r="U345" s="27">
        <f>VLOOKUP($T345,Sheet1!$A$2:$B$95,2,FALSE)</f>
        <v>40700</v>
      </c>
      <c r="V345" s="26" t="s">
        <v>43</v>
      </c>
      <c r="W345" s="27">
        <f>VLOOKUP($V345,Sheet1!$A$2:$B$95,2,FALSE)</f>
        <v>78100</v>
      </c>
      <c r="X345" s="28" t="s">
        <v>44</v>
      </c>
      <c r="Y345" s="29">
        <f>VLOOKUP($X345,Sheet1!$A$2:$B$95,2,FALSE)</f>
        <v>52938</v>
      </c>
      <c r="Z345" s="30" t="s">
        <v>72</v>
      </c>
      <c r="AA345" s="29">
        <f>VLOOKUP($Z345,Sheet1!$A$2:$B$95,2,FALSE)</f>
        <v>46200</v>
      </c>
      <c r="AB345" s="30" t="s">
        <v>57</v>
      </c>
      <c r="AC345" s="29">
        <f>VLOOKUP($AB345,Sheet1!$A$2:$B$95,2,FALSE)</f>
        <v>0</v>
      </c>
      <c r="AD345" s="31" t="s">
        <v>47</v>
      </c>
      <c r="AE345" s="32">
        <f>VLOOKUP($AD345,Sheet1!$A$2:$B$95,2,FALSE)</f>
        <v>0</v>
      </c>
      <c r="AF345" s="33" t="s">
        <v>48</v>
      </c>
      <c r="AG345" s="32">
        <f>VLOOKUP($AF345,Sheet1!$A$2:$B$95,2,FALSE)</f>
        <v>148500</v>
      </c>
      <c r="AH345" s="34" t="s">
        <v>49</v>
      </c>
      <c r="AI345" s="35">
        <f>VLOOKUP($AH345,Sheet1!$A$2:$B$95,2,FALSE)</f>
        <v>0</v>
      </c>
      <c r="AJ345" s="172" t="s">
        <v>50</v>
      </c>
      <c r="AK345" s="35">
        <f>VLOOKUP($AJ345,Sheet1!$A$2:$B$95,2,FALSE)</f>
        <v>50000</v>
      </c>
    </row>
    <row r="346" spans="1:37">
      <c r="A346" s="157">
        <v>361</v>
      </c>
      <c r="B346" s="181">
        <v>345</v>
      </c>
      <c r="C346" s="177" t="s">
        <v>434</v>
      </c>
      <c r="D346" s="18" t="s">
        <v>433</v>
      </c>
      <c r="E346" s="44" t="s">
        <v>435</v>
      </c>
      <c r="F346" s="19" t="s">
        <v>164</v>
      </c>
      <c r="G346" s="19" t="s">
        <v>165</v>
      </c>
      <c r="H346" s="141"/>
      <c r="I346" s="20">
        <f t="shared" si="5"/>
        <v>1204038</v>
      </c>
      <c r="J346" s="21" t="s">
        <v>68</v>
      </c>
      <c r="K346" s="22">
        <f>VLOOKUP($J346,Sheet1!$A$2:$B$95,2,FALSE)</f>
        <v>233200</v>
      </c>
      <c r="L346" s="23" t="s">
        <v>53</v>
      </c>
      <c r="M346" s="22">
        <f>VLOOKUP($L346,Sheet1!$A$2:$B$95,2,FALSE)</f>
        <v>233200</v>
      </c>
      <c r="N346" s="24" t="s">
        <v>39</v>
      </c>
      <c r="O346" s="25">
        <f>VLOOKUP($N346,Sheet1!$A$2:$B$95,2,FALSE)</f>
        <v>78100</v>
      </c>
      <c r="P346" s="24" t="s">
        <v>132</v>
      </c>
      <c r="Q346" s="25">
        <f>VLOOKUP($P346,Sheet1!$A$2:$B$95,2,FALSE)</f>
        <v>78100</v>
      </c>
      <c r="R346" s="26" t="s">
        <v>55</v>
      </c>
      <c r="S346" s="27">
        <f>VLOOKUP($R346,Sheet1!$A$2:$B$95,2,FALSE)</f>
        <v>105600</v>
      </c>
      <c r="T346" s="26" t="s">
        <v>56</v>
      </c>
      <c r="U346" s="27">
        <f>VLOOKUP($T346,Sheet1!$A$2:$B$95,2,FALSE)</f>
        <v>40700</v>
      </c>
      <c r="V346" s="26" t="s">
        <v>43</v>
      </c>
      <c r="W346" s="27">
        <f>VLOOKUP($V346,Sheet1!$A$2:$B$95,2,FALSE)</f>
        <v>78100</v>
      </c>
      <c r="X346" s="28" t="s">
        <v>44</v>
      </c>
      <c r="Y346" s="29">
        <f>VLOOKUP($X346,Sheet1!$A$2:$B$95,2,FALSE)</f>
        <v>52938</v>
      </c>
      <c r="Z346" s="30" t="s">
        <v>119</v>
      </c>
      <c r="AA346" s="29">
        <f>VLOOKUP($Z346,Sheet1!$A$2:$B$95,2,FALSE)</f>
        <v>0</v>
      </c>
      <c r="AB346" s="30" t="s">
        <v>85</v>
      </c>
      <c r="AC346" s="29">
        <f>VLOOKUP($AB346,Sheet1!$A$2:$B$95,2,FALSE)</f>
        <v>105600</v>
      </c>
      <c r="AD346" s="31" t="s">
        <v>47</v>
      </c>
      <c r="AE346" s="32">
        <f>VLOOKUP($AD346,Sheet1!$A$2:$B$95,2,FALSE)</f>
        <v>0</v>
      </c>
      <c r="AF346" s="33" t="s">
        <v>48</v>
      </c>
      <c r="AG346" s="32">
        <f>VLOOKUP($AF346,Sheet1!$A$2:$B$95,2,FALSE)</f>
        <v>148500</v>
      </c>
      <c r="AH346" s="34" t="s">
        <v>49</v>
      </c>
      <c r="AI346" s="35">
        <f>VLOOKUP($AH346,Sheet1!$A$2:$B$95,2,FALSE)</f>
        <v>0</v>
      </c>
      <c r="AJ346" s="172" t="s">
        <v>50</v>
      </c>
      <c r="AK346" s="35">
        <f>VLOOKUP($AJ346,Sheet1!$A$2:$B$95,2,FALSE)</f>
        <v>50000</v>
      </c>
    </row>
    <row r="347" spans="1:37">
      <c r="A347" s="157">
        <v>81</v>
      </c>
      <c r="B347" s="181">
        <v>346</v>
      </c>
      <c r="C347" s="177" t="s">
        <v>578</v>
      </c>
      <c r="D347" s="18" t="s">
        <v>576</v>
      </c>
      <c r="E347" s="44" t="s">
        <v>640</v>
      </c>
      <c r="F347" s="19" t="s">
        <v>164</v>
      </c>
      <c r="G347" s="19" t="s">
        <v>165</v>
      </c>
      <c r="H347" s="141"/>
      <c r="I347" s="20">
        <f t="shared" si="5"/>
        <v>1200600</v>
      </c>
      <c r="J347" s="21" t="s">
        <v>92</v>
      </c>
      <c r="K347" s="22">
        <f>VLOOKUP($J347,Sheet1!$A$2:$B$95,2,FALSE)</f>
        <v>0</v>
      </c>
      <c r="L347" s="23" t="s">
        <v>53</v>
      </c>
      <c r="M347" s="22">
        <f>VLOOKUP($L347,Sheet1!$A$2:$B$95,2,FALSE)</f>
        <v>233200</v>
      </c>
      <c r="N347" s="24" t="s">
        <v>122</v>
      </c>
      <c r="O347" s="25">
        <f>VLOOKUP($N347,Sheet1!$A$2:$B$95,2,FALSE)</f>
        <v>484000</v>
      </c>
      <c r="P347" s="24" t="s">
        <v>138</v>
      </c>
      <c r="Q347" s="25">
        <f>VLOOKUP($P347,Sheet1!$A$2:$B$95,2,FALSE)</f>
        <v>0</v>
      </c>
      <c r="R347" s="26" t="s">
        <v>41</v>
      </c>
      <c r="S347" s="27">
        <f>VLOOKUP($R347,Sheet1!$A$2:$B$95,2,FALSE)</f>
        <v>68200</v>
      </c>
      <c r="T347" s="26" t="s">
        <v>146</v>
      </c>
      <c r="U347" s="27">
        <f>VLOOKUP($T347,Sheet1!$A$2:$B$95,2,FALSE)</f>
        <v>181500</v>
      </c>
      <c r="V347" s="26" t="s">
        <v>43</v>
      </c>
      <c r="W347" s="27">
        <f>VLOOKUP($V347,Sheet1!$A$2:$B$95,2,FALSE)</f>
        <v>78100</v>
      </c>
      <c r="X347" s="28" t="s">
        <v>85</v>
      </c>
      <c r="Y347" s="29">
        <f>VLOOKUP($X347,Sheet1!$A$2:$B$95,2,FALSE)</f>
        <v>105600</v>
      </c>
      <c r="Z347" s="30" t="s">
        <v>45</v>
      </c>
      <c r="AA347" s="29">
        <f>VLOOKUP($Z347,Sheet1!$A$2:$B$95,2,FALSE)</f>
        <v>0</v>
      </c>
      <c r="AB347" s="30" t="s">
        <v>90</v>
      </c>
      <c r="AC347" s="29">
        <f>VLOOKUP($AB347,Sheet1!$A$2:$B$95,2,FALSE)</f>
        <v>0</v>
      </c>
      <c r="AD347" s="31" t="s">
        <v>47</v>
      </c>
      <c r="AE347" s="32">
        <f>VLOOKUP($AD347,Sheet1!$A$2:$B$95,2,FALSE)</f>
        <v>0</v>
      </c>
      <c r="AF347" s="33" t="s">
        <v>131</v>
      </c>
      <c r="AG347" s="32">
        <f>VLOOKUP($AF347,Sheet1!$A$2:$B$95,2,FALSE)</f>
        <v>0</v>
      </c>
      <c r="AH347" s="34" t="s">
        <v>58</v>
      </c>
      <c r="AI347" s="35">
        <f>VLOOKUP($AH347,Sheet1!$A$2:$B$95,2,FALSE)</f>
        <v>0</v>
      </c>
      <c r="AJ347" s="172" t="s">
        <v>50</v>
      </c>
      <c r="AK347" s="35">
        <f>VLOOKUP($AJ347,Sheet1!$A$2:$B$95,2,FALSE)</f>
        <v>50000</v>
      </c>
    </row>
    <row r="348" spans="1:37">
      <c r="A348" s="157">
        <v>140</v>
      </c>
      <c r="B348" s="181">
        <v>347</v>
      </c>
      <c r="C348" s="177" t="s">
        <v>611</v>
      </c>
      <c r="D348" s="18" t="s">
        <v>168</v>
      </c>
      <c r="E348" s="44" t="s">
        <v>169</v>
      </c>
      <c r="F348" s="19" t="s">
        <v>164</v>
      </c>
      <c r="G348" s="19" t="s">
        <v>165</v>
      </c>
      <c r="H348" s="141"/>
      <c r="I348" s="20">
        <f t="shared" si="5"/>
        <v>1197988</v>
      </c>
      <c r="J348" s="21" t="s">
        <v>38</v>
      </c>
      <c r="K348" s="22">
        <f>VLOOKUP($J348,Sheet1!$A$2:$B$95,2,FALSE)</f>
        <v>354750</v>
      </c>
      <c r="L348" s="23" t="s">
        <v>53</v>
      </c>
      <c r="M348" s="22">
        <f>VLOOKUP($L348,Sheet1!$A$2:$B$95,2,FALSE)</f>
        <v>233200</v>
      </c>
      <c r="N348" s="24" t="s">
        <v>136</v>
      </c>
      <c r="O348" s="25">
        <f>VLOOKUP($N348,Sheet1!$A$2:$B$95,2,FALSE)</f>
        <v>148500</v>
      </c>
      <c r="P348" s="24" t="s">
        <v>40</v>
      </c>
      <c r="Q348" s="25">
        <f>VLOOKUP($P348,Sheet1!$A$2:$B$95,2,FALSE)</f>
        <v>52938</v>
      </c>
      <c r="R348" s="26" t="s">
        <v>55</v>
      </c>
      <c r="S348" s="27">
        <f>VLOOKUP($R348,Sheet1!$A$2:$B$95,2,FALSE)</f>
        <v>105600</v>
      </c>
      <c r="T348" s="26" t="s">
        <v>42</v>
      </c>
      <c r="U348" s="27">
        <f>VLOOKUP($T348,Sheet1!$A$2:$B$95,2,FALSE)</f>
        <v>28600</v>
      </c>
      <c r="V348" s="26" t="s">
        <v>43</v>
      </c>
      <c r="W348" s="27">
        <f>VLOOKUP($V348,Sheet1!$A$2:$B$95,2,FALSE)</f>
        <v>78100</v>
      </c>
      <c r="X348" s="28" t="s">
        <v>85</v>
      </c>
      <c r="Y348" s="29">
        <f>VLOOKUP($X348,Sheet1!$A$2:$B$95,2,FALSE)</f>
        <v>105600</v>
      </c>
      <c r="Z348" s="30" t="s">
        <v>127</v>
      </c>
      <c r="AA348" s="29">
        <f>VLOOKUP($Z348,Sheet1!$A$2:$B$95,2,FALSE)</f>
        <v>40700</v>
      </c>
      <c r="AB348" s="30" t="s">
        <v>69</v>
      </c>
      <c r="AC348" s="29">
        <f>VLOOKUP($AB348,Sheet1!$A$2:$B$95,2,FALSE)</f>
        <v>0</v>
      </c>
      <c r="AD348" s="31" t="s">
        <v>47</v>
      </c>
      <c r="AE348" s="32">
        <f>VLOOKUP($AD348,Sheet1!$A$2:$B$95,2,FALSE)</f>
        <v>0</v>
      </c>
      <c r="AF348" s="33" t="s">
        <v>143</v>
      </c>
      <c r="AG348" s="32">
        <f>VLOOKUP($AF348,Sheet1!$A$2:$B$95,2,FALSE)</f>
        <v>0</v>
      </c>
      <c r="AH348" s="34" t="s">
        <v>58</v>
      </c>
      <c r="AI348" s="35">
        <f>VLOOKUP($AH348,Sheet1!$A$2:$B$95,2,FALSE)</f>
        <v>0</v>
      </c>
      <c r="AJ348" s="172" t="s">
        <v>50</v>
      </c>
      <c r="AK348" s="35">
        <f>VLOOKUP($AJ348,Sheet1!$A$2:$B$95,2,FALSE)</f>
        <v>50000</v>
      </c>
    </row>
    <row r="349" spans="1:37">
      <c r="A349" s="157">
        <v>415</v>
      </c>
      <c r="B349" s="181">
        <v>348</v>
      </c>
      <c r="C349" s="177" t="s">
        <v>492</v>
      </c>
      <c r="D349" s="18" t="s">
        <v>488</v>
      </c>
      <c r="E349" s="44" t="s">
        <v>495</v>
      </c>
      <c r="F349" s="126" t="s">
        <v>36</v>
      </c>
      <c r="G349" s="19" t="s">
        <v>165</v>
      </c>
      <c r="H349" s="141"/>
      <c r="I349" s="20">
        <f t="shared" si="5"/>
        <v>1189876</v>
      </c>
      <c r="J349" s="21" t="s">
        <v>81</v>
      </c>
      <c r="K349" s="22">
        <f>VLOOKUP($J349,Sheet1!$A$2:$B$95,2,FALSE)</f>
        <v>105600</v>
      </c>
      <c r="L349" s="23" t="s">
        <v>53</v>
      </c>
      <c r="M349" s="22">
        <f>VLOOKUP($L349,Sheet1!$A$2:$B$95,2,FALSE)</f>
        <v>233200</v>
      </c>
      <c r="N349" s="24" t="s">
        <v>132</v>
      </c>
      <c r="O349" s="25">
        <f>VLOOKUP($N349,Sheet1!$A$2:$B$95,2,FALSE)</f>
        <v>78100</v>
      </c>
      <c r="P349" s="24" t="s">
        <v>40</v>
      </c>
      <c r="Q349" s="25">
        <f>VLOOKUP($P349,Sheet1!$A$2:$B$95,2,FALSE)</f>
        <v>52938</v>
      </c>
      <c r="R349" s="26" t="s">
        <v>148</v>
      </c>
      <c r="S349" s="27">
        <f>VLOOKUP($R349,Sheet1!$A$2:$B$95,2,FALSE)</f>
        <v>40700</v>
      </c>
      <c r="T349" s="26" t="s">
        <v>41</v>
      </c>
      <c r="U349" s="27">
        <f>VLOOKUP($T349,Sheet1!$A$2:$B$95,2,FALSE)</f>
        <v>68200</v>
      </c>
      <c r="V349" s="26" t="s">
        <v>55</v>
      </c>
      <c r="W349" s="27">
        <f>VLOOKUP($V349,Sheet1!$A$2:$B$95,2,FALSE)</f>
        <v>105600</v>
      </c>
      <c r="X349" s="28" t="s">
        <v>85</v>
      </c>
      <c r="Y349" s="29">
        <f>VLOOKUP($X349,Sheet1!$A$2:$B$95,2,FALSE)</f>
        <v>105600</v>
      </c>
      <c r="Z349" s="30" t="s">
        <v>44</v>
      </c>
      <c r="AA349" s="29">
        <f>VLOOKUP($Z349,Sheet1!$A$2:$B$95,2,FALSE)</f>
        <v>52938</v>
      </c>
      <c r="AB349" s="30" t="s">
        <v>106</v>
      </c>
      <c r="AC349" s="29">
        <f>VLOOKUP($AB349,Sheet1!$A$2:$B$95,2,FALSE)</f>
        <v>148500</v>
      </c>
      <c r="AD349" s="31" t="s">
        <v>47</v>
      </c>
      <c r="AE349" s="32">
        <f>VLOOKUP($AD349,Sheet1!$A$2:$B$95,2,FALSE)</f>
        <v>0</v>
      </c>
      <c r="AF349" s="33" t="s">
        <v>48</v>
      </c>
      <c r="AG349" s="32">
        <f>VLOOKUP($AF349,Sheet1!$A$2:$B$95,2,FALSE)</f>
        <v>148500</v>
      </c>
      <c r="AH349" s="34" t="s">
        <v>49</v>
      </c>
      <c r="AI349" s="35">
        <f>VLOOKUP($AH349,Sheet1!$A$2:$B$95,2,FALSE)</f>
        <v>0</v>
      </c>
      <c r="AJ349" s="172" t="s">
        <v>50</v>
      </c>
      <c r="AK349" s="35">
        <f>VLOOKUP($AJ349,Sheet1!$A$2:$B$95,2,FALSE)</f>
        <v>50000</v>
      </c>
    </row>
    <row r="350" spans="1:37">
      <c r="A350" s="157">
        <v>142</v>
      </c>
      <c r="B350" s="181">
        <v>349</v>
      </c>
      <c r="C350" s="177" t="s">
        <v>183</v>
      </c>
      <c r="D350" s="18" t="s">
        <v>181</v>
      </c>
      <c r="E350" s="44" t="s">
        <v>184</v>
      </c>
      <c r="F350" s="126" t="s">
        <v>36</v>
      </c>
      <c r="G350" s="19" t="s">
        <v>165</v>
      </c>
      <c r="H350" s="141"/>
      <c r="I350" s="20">
        <f t="shared" si="5"/>
        <v>1188550</v>
      </c>
      <c r="J350" s="21" t="s">
        <v>53</v>
      </c>
      <c r="K350" s="22">
        <f>VLOOKUP($J350,Sheet1!$A$2:$B$95,2,FALSE)</f>
        <v>233200</v>
      </c>
      <c r="L350" s="23" t="s">
        <v>38</v>
      </c>
      <c r="M350" s="22">
        <f>VLOOKUP($L350,Sheet1!$A$2:$B$95,2,FALSE)</f>
        <v>354750</v>
      </c>
      <c r="N350" s="24" t="s">
        <v>132</v>
      </c>
      <c r="O350" s="25">
        <f>VLOOKUP($N350,Sheet1!$A$2:$B$95,2,FALSE)</f>
        <v>78100</v>
      </c>
      <c r="P350" s="24" t="s">
        <v>118</v>
      </c>
      <c r="Q350" s="25">
        <f>VLOOKUP($P350,Sheet1!$A$2:$B$95,2,FALSE)</f>
        <v>0</v>
      </c>
      <c r="R350" s="26" t="s">
        <v>148</v>
      </c>
      <c r="S350" s="27">
        <f>VLOOKUP($R350,Sheet1!$A$2:$B$95,2,FALSE)</f>
        <v>40700</v>
      </c>
      <c r="T350" s="26" t="s">
        <v>160</v>
      </c>
      <c r="U350" s="27">
        <f>VLOOKUP($T350,Sheet1!$A$2:$B$95,2,FALSE)</f>
        <v>0</v>
      </c>
      <c r="V350" s="26" t="s">
        <v>159</v>
      </c>
      <c r="W350" s="27">
        <f>VLOOKUP($V350,Sheet1!$A$2:$B$95,2,FALSE)</f>
        <v>181500</v>
      </c>
      <c r="X350" s="28" t="s">
        <v>85</v>
      </c>
      <c r="Y350" s="29">
        <f>VLOOKUP($X350,Sheet1!$A$2:$B$95,2,FALSE)</f>
        <v>105600</v>
      </c>
      <c r="Z350" s="30" t="s">
        <v>72</v>
      </c>
      <c r="AA350" s="29">
        <f>VLOOKUP($Z350,Sheet1!$A$2:$B$95,2,FALSE)</f>
        <v>46200</v>
      </c>
      <c r="AB350" s="30" t="s">
        <v>69</v>
      </c>
      <c r="AC350" s="29">
        <f>VLOOKUP($AB350,Sheet1!$A$2:$B$95,2,FALSE)</f>
        <v>0</v>
      </c>
      <c r="AD350" s="31" t="s">
        <v>47</v>
      </c>
      <c r="AE350" s="32">
        <f>VLOOKUP($AD350,Sheet1!$A$2:$B$95,2,FALSE)</f>
        <v>0</v>
      </c>
      <c r="AF350" s="33" t="s">
        <v>48</v>
      </c>
      <c r="AG350" s="32">
        <f>VLOOKUP($AF350,Sheet1!$A$2:$B$95,2,FALSE)</f>
        <v>148500</v>
      </c>
      <c r="AH350" s="34" t="s">
        <v>49</v>
      </c>
      <c r="AI350" s="35">
        <f>VLOOKUP($AH350,Sheet1!$A$2:$B$95,2,FALSE)</f>
        <v>0</v>
      </c>
      <c r="AJ350" s="172" t="s">
        <v>151</v>
      </c>
      <c r="AK350" s="35">
        <f>VLOOKUP($AJ350,Sheet1!$A$2:$B$95,2,FALSE)</f>
        <v>0</v>
      </c>
    </row>
    <row r="351" spans="1:37">
      <c r="A351" s="157">
        <v>271</v>
      </c>
      <c r="B351" s="181">
        <v>350</v>
      </c>
      <c r="C351" s="177" t="s">
        <v>581</v>
      </c>
      <c r="D351" s="18" t="s">
        <v>579</v>
      </c>
      <c r="E351" s="17" t="s">
        <v>580</v>
      </c>
      <c r="F351" s="49" t="s">
        <v>164</v>
      </c>
      <c r="G351" s="19" t="s">
        <v>165</v>
      </c>
      <c r="H351" s="141"/>
      <c r="I351" s="20">
        <f t="shared" si="5"/>
        <v>1188088</v>
      </c>
      <c r="J351" s="21" t="s">
        <v>53</v>
      </c>
      <c r="K351" s="22">
        <f>VLOOKUP($J351,Sheet1!$A$2:$B$95,2,FALSE)</f>
        <v>233200</v>
      </c>
      <c r="L351" s="23" t="s">
        <v>38</v>
      </c>
      <c r="M351" s="22">
        <f>VLOOKUP($L351,Sheet1!$A$2:$B$95,2,FALSE)</f>
        <v>354750</v>
      </c>
      <c r="N351" s="24" t="s">
        <v>128</v>
      </c>
      <c r="O351" s="25">
        <f>VLOOKUP($N351,Sheet1!$A$2:$B$95,2,FALSE)</f>
        <v>46200</v>
      </c>
      <c r="P351" s="24" t="s">
        <v>132</v>
      </c>
      <c r="Q351" s="25">
        <f>VLOOKUP($P351,Sheet1!$A$2:$B$95,2,FALSE)</f>
        <v>78100</v>
      </c>
      <c r="R351" s="26" t="s">
        <v>148</v>
      </c>
      <c r="S351" s="27">
        <f>VLOOKUP($R351,Sheet1!$A$2:$B$95,2,FALSE)</f>
        <v>40700</v>
      </c>
      <c r="T351" s="26" t="s">
        <v>180</v>
      </c>
      <c r="U351" s="27">
        <f>VLOOKUP($T351,Sheet1!$A$2:$B$95,2,FALSE)</f>
        <v>0</v>
      </c>
      <c r="V351" s="26" t="s">
        <v>158</v>
      </c>
      <c r="W351" s="27">
        <f>VLOOKUP($V351,Sheet1!$A$2:$B$95,2,FALSE)</f>
        <v>78100</v>
      </c>
      <c r="X351" s="28" t="s">
        <v>44</v>
      </c>
      <c r="Y351" s="29">
        <f>VLOOKUP($X351,Sheet1!$A$2:$B$95,2,FALSE)</f>
        <v>52938</v>
      </c>
      <c r="Z351" s="30" t="s">
        <v>85</v>
      </c>
      <c r="AA351" s="29">
        <f>VLOOKUP($Z351,Sheet1!$A$2:$B$95,2,FALSE)</f>
        <v>105600</v>
      </c>
      <c r="AB351" s="30" t="s">
        <v>69</v>
      </c>
      <c r="AC351" s="29">
        <f>VLOOKUP($AB351,Sheet1!$A$2:$B$95,2,FALSE)</f>
        <v>0</v>
      </c>
      <c r="AD351" s="31" t="s">
        <v>47</v>
      </c>
      <c r="AE351" s="32">
        <f>VLOOKUP($AD351,Sheet1!$A$2:$B$95,2,FALSE)</f>
        <v>0</v>
      </c>
      <c r="AF351" s="33" t="s">
        <v>48</v>
      </c>
      <c r="AG351" s="32">
        <f>VLOOKUP($AF351,Sheet1!$A$2:$B$95,2,FALSE)</f>
        <v>148500</v>
      </c>
      <c r="AH351" s="34" t="s">
        <v>49</v>
      </c>
      <c r="AI351" s="35">
        <f>VLOOKUP($AH351,Sheet1!$A$2:$B$95,2,FALSE)</f>
        <v>0</v>
      </c>
      <c r="AJ351" s="172" t="s">
        <v>50</v>
      </c>
      <c r="AK351" s="35">
        <f>VLOOKUP($AJ351,Sheet1!$A$2:$B$95,2,FALSE)</f>
        <v>50000</v>
      </c>
    </row>
    <row r="352" spans="1:37">
      <c r="A352" s="157">
        <v>327</v>
      </c>
      <c r="B352" s="181">
        <v>351</v>
      </c>
      <c r="C352" s="177" t="s">
        <v>526</v>
      </c>
      <c r="D352" s="18" t="s">
        <v>525</v>
      </c>
      <c r="E352" s="44" t="s">
        <v>527</v>
      </c>
      <c r="F352" s="128" t="s">
        <v>528</v>
      </c>
      <c r="G352" s="19" t="s">
        <v>165</v>
      </c>
      <c r="H352" s="141"/>
      <c r="I352" s="20">
        <f t="shared" si="5"/>
        <v>1187538</v>
      </c>
      <c r="J352" s="21" t="s">
        <v>37</v>
      </c>
      <c r="K352" s="22">
        <f>VLOOKUP($J352,Sheet1!$A$2:$B$95,2,FALSE)</f>
        <v>0</v>
      </c>
      <c r="L352" s="23" t="s">
        <v>53</v>
      </c>
      <c r="M352" s="22">
        <f>VLOOKUP($L352,Sheet1!$A$2:$B$95,2,FALSE)</f>
        <v>233200</v>
      </c>
      <c r="N352" s="24" t="s">
        <v>132</v>
      </c>
      <c r="O352" s="25">
        <f>VLOOKUP($N352,Sheet1!$A$2:$B$95,2,FALSE)</f>
        <v>78100</v>
      </c>
      <c r="P352" s="24" t="s">
        <v>54</v>
      </c>
      <c r="Q352" s="25">
        <f>VLOOKUP($P352,Sheet1!$A$2:$B$95,2,FALSE)</f>
        <v>0</v>
      </c>
      <c r="R352" s="26" t="s">
        <v>180</v>
      </c>
      <c r="S352" s="27">
        <f>VLOOKUP($R352,Sheet1!$A$2:$B$95,2,FALSE)</f>
        <v>0</v>
      </c>
      <c r="T352" s="26" t="s">
        <v>55</v>
      </c>
      <c r="U352" s="27">
        <f>VLOOKUP($T352,Sheet1!$A$2:$B$95,2,FALSE)</f>
        <v>105600</v>
      </c>
      <c r="V352" s="26" t="s">
        <v>43</v>
      </c>
      <c r="W352" s="27">
        <f>VLOOKUP($V352,Sheet1!$A$2:$B$95,2,FALSE)</f>
        <v>78100</v>
      </c>
      <c r="X352" s="28" t="s">
        <v>85</v>
      </c>
      <c r="Y352" s="29">
        <f>VLOOKUP($X352,Sheet1!$A$2:$B$95,2,FALSE)</f>
        <v>105600</v>
      </c>
      <c r="Z352" s="30" t="s">
        <v>44</v>
      </c>
      <c r="AA352" s="29">
        <f>VLOOKUP($Z352,Sheet1!$A$2:$B$95,2,FALSE)</f>
        <v>52938</v>
      </c>
      <c r="AB352" s="30" t="s">
        <v>108</v>
      </c>
      <c r="AC352" s="29">
        <f>VLOOKUP($AB352,Sheet1!$A$2:$B$95,2,FALSE)</f>
        <v>484000</v>
      </c>
      <c r="AD352" s="31" t="s">
        <v>47</v>
      </c>
      <c r="AE352" s="32">
        <f>VLOOKUP($AD352,Sheet1!$A$2:$B$95,2,FALSE)</f>
        <v>0</v>
      </c>
      <c r="AF352" s="33" t="s">
        <v>133</v>
      </c>
      <c r="AG352" s="32">
        <f>VLOOKUP($AF352,Sheet1!$A$2:$B$95,2,FALSE)</f>
        <v>0</v>
      </c>
      <c r="AH352" s="34" t="s">
        <v>58</v>
      </c>
      <c r="AI352" s="35">
        <f>VLOOKUP($AH352,Sheet1!$A$2:$B$95,2,FALSE)</f>
        <v>0</v>
      </c>
      <c r="AJ352" s="172" t="s">
        <v>50</v>
      </c>
      <c r="AK352" s="35">
        <f>VLOOKUP($AJ352,Sheet1!$A$2:$B$95,2,FALSE)</f>
        <v>50000</v>
      </c>
    </row>
    <row r="353" spans="1:37">
      <c r="A353" s="157">
        <v>366</v>
      </c>
      <c r="B353" s="181">
        <v>352</v>
      </c>
      <c r="C353" s="177" t="s">
        <v>835</v>
      </c>
      <c r="D353" s="18" t="s">
        <v>834</v>
      </c>
      <c r="E353" s="17" t="s">
        <v>836</v>
      </c>
      <c r="F353" s="49" t="s">
        <v>164</v>
      </c>
      <c r="G353" s="19" t="s">
        <v>165</v>
      </c>
      <c r="H353" s="141"/>
      <c r="I353" s="20">
        <f t="shared" si="5"/>
        <v>1184100</v>
      </c>
      <c r="J353" s="21" t="s">
        <v>64</v>
      </c>
      <c r="K353" s="22">
        <f>VLOOKUP($J353,Sheet1!$A$2:$B$95,2,FALSE)</f>
        <v>105600</v>
      </c>
      <c r="L353" s="23" t="s">
        <v>68</v>
      </c>
      <c r="M353" s="22">
        <f>VLOOKUP($L353,Sheet1!$A$2:$B$95,2,FALSE)</f>
        <v>233200</v>
      </c>
      <c r="N353" s="24" t="s">
        <v>101</v>
      </c>
      <c r="O353" s="25">
        <f>VLOOKUP($N353,Sheet1!$A$2:$B$95,2,FALSE)</f>
        <v>396000</v>
      </c>
      <c r="P353" s="24" t="s">
        <v>132</v>
      </c>
      <c r="Q353" s="25">
        <f>VLOOKUP($P353,Sheet1!$A$2:$B$95,2,FALSE)</f>
        <v>78100</v>
      </c>
      <c r="R353" s="26" t="s">
        <v>42</v>
      </c>
      <c r="S353" s="27">
        <f>VLOOKUP($R353,Sheet1!$A$2:$B$95,2,FALSE)</f>
        <v>28600</v>
      </c>
      <c r="T353" s="26" t="s">
        <v>148</v>
      </c>
      <c r="U353" s="27">
        <f>VLOOKUP($T353,Sheet1!$A$2:$B$95,2,FALSE)</f>
        <v>40700</v>
      </c>
      <c r="V353" s="26" t="s">
        <v>55</v>
      </c>
      <c r="W353" s="27">
        <f>VLOOKUP($V353,Sheet1!$A$2:$B$95,2,FALSE)</f>
        <v>105600</v>
      </c>
      <c r="X353" s="28" t="s">
        <v>85</v>
      </c>
      <c r="Y353" s="29">
        <f>VLOOKUP($X353,Sheet1!$A$2:$B$95,2,FALSE)</f>
        <v>105600</v>
      </c>
      <c r="Z353" s="30" t="s">
        <v>127</v>
      </c>
      <c r="AA353" s="29">
        <f>VLOOKUP($Z353,Sheet1!$A$2:$B$95,2,FALSE)</f>
        <v>40700</v>
      </c>
      <c r="AB353" s="30" t="s">
        <v>69</v>
      </c>
      <c r="AC353" s="29">
        <f>VLOOKUP($AB353,Sheet1!$A$2:$B$95,2,FALSE)</f>
        <v>0</v>
      </c>
      <c r="AD353" s="31" t="s">
        <v>47</v>
      </c>
      <c r="AE353" s="32">
        <f>VLOOKUP($AD353,Sheet1!$A$2:$B$95,2,FALSE)</f>
        <v>0</v>
      </c>
      <c r="AF353" s="33" t="s">
        <v>144</v>
      </c>
      <c r="AG353" s="32">
        <f>VLOOKUP($AF353,Sheet1!$A$2:$B$95,2,FALSE)</f>
        <v>0</v>
      </c>
      <c r="AH353" s="34" t="s">
        <v>49</v>
      </c>
      <c r="AI353" s="35">
        <f>VLOOKUP($AH353,Sheet1!$A$2:$B$95,2,FALSE)</f>
        <v>0</v>
      </c>
      <c r="AJ353" s="172" t="s">
        <v>50</v>
      </c>
      <c r="AK353" s="35">
        <f>VLOOKUP($AJ353,Sheet1!$A$2:$B$95,2,FALSE)</f>
        <v>50000</v>
      </c>
    </row>
    <row r="354" spans="1:37">
      <c r="A354" s="157">
        <v>408</v>
      </c>
      <c r="B354" s="181">
        <v>353</v>
      </c>
      <c r="C354" s="177" t="s">
        <v>871</v>
      </c>
      <c r="D354" s="18" t="s">
        <v>869</v>
      </c>
      <c r="E354" s="44" t="s">
        <v>870</v>
      </c>
      <c r="F354" s="19" t="s">
        <v>164</v>
      </c>
      <c r="G354" s="19" t="s">
        <v>165</v>
      </c>
      <c r="H354" s="141"/>
      <c r="I354" s="20">
        <f t="shared" si="5"/>
        <v>1183500</v>
      </c>
      <c r="J354" s="21" t="s">
        <v>64</v>
      </c>
      <c r="K354" s="22">
        <f>VLOOKUP($J354,Sheet1!$A$2:$B$95,2,FALSE)</f>
        <v>105600</v>
      </c>
      <c r="L354" s="23" t="s">
        <v>53</v>
      </c>
      <c r="M354" s="22">
        <f>VLOOKUP($L354,Sheet1!$A$2:$B$95,2,FALSE)</f>
        <v>233200</v>
      </c>
      <c r="N354" s="24" t="s">
        <v>122</v>
      </c>
      <c r="O354" s="25">
        <f>VLOOKUP($N354,Sheet1!$A$2:$B$95,2,FALSE)</f>
        <v>484000</v>
      </c>
      <c r="P354" s="24" t="s">
        <v>54</v>
      </c>
      <c r="Q354" s="25">
        <f>VLOOKUP($P354,Sheet1!$A$2:$B$95,2,FALSE)</f>
        <v>0</v>
      </c>
      <c r="R354" s="26" t="s">
        <v>158</v>
      </c>
      <c r="S354" s="27">
        <f>VLOOKUP($R354,Sheet1!$A$2:$B$95,2,FALSE)</f>
        <v>78100</v>
      </c>
      <c r="T354" s="26" t="s">
        <v>56</v>
      </c>
      <c r="U354" s="27">
        <f>VLOOKUP($T354,Sheet1!$A$2:$B$95,2,FALSE)</f>
        <v>40700</v>
      </c>
      <c r="V354" s="26" t="s">
        <v>157</v>
      </c>
      <c r="W354" s="27">
        <f>VLOOKUP($V354,Sheet1!$A$2:$B$95,2,FALSE)</f>
        <v>0</v>
      </c>
      <c r="X354" s="28" t="s">
        <v>85</v>
      </c>
      <c r="Y354" s="29">
        <f>VLOOKUP($X354,Sheet1!$A$2:$B$95,2,FALSE)</f>
        <v>105600</v>
      </c>
      <c r="Z354" s="30" t="s">
        <v>88</v>
      </c>
      <c r="AA354" s="29">
        <f>VLOOKUP($Z354,Sheet1!$A$2:$B$95,2,FALSE)</f>
        <v>0</v>
      </c>
      <c r="AB354" s="30" t="s">
        <v>116</v>
      </c>
      <c r="AC354" s="29">
        <f>VLOOKUP($AB354,Sheet1!$A$2:$B$95,2,FALSE)</f>
        <v>36300</v>
      </c>
      <c r="AD354" s="31" t="s">
        <v>133</v>
      </c>
      <c r="AE354" s="32">
        <f>VLOOKUP($AD354,Sheet1!$A$2:$B$95,2,FALSE)</f>
        <v>0</v>
      </c>
      <c r="AF354" s="33" t="s">
        <v>143</v>
      </c>
      <c r="AG354" s="32">
        <f>VLOOKUP($AF354,Sheet1!$A$2:$B$95,2,FALSE)</f>
        <v>0</v>
      </c>
      <c r="AH354" s="34" t="s">
        <v>153</v>
      </c>
      <c r="AI354" s="35">
        <f>VLOOKUP($AH354,Sheet1!$A$2:$B$95,2,FALSE)</f>
        <v>100000</v>
      </c>
      <c r="AJ354" s="172" t="s">
        <v>151</v>
      </c>
      <c r="AK354" s="35">
        <f>VLOOKUP($AJ354,Sheet1!$A$2:$B$95,2,FALSE)</f>
        <v>0</v>
      </c>
    </row>
    <row r="355" spans="1:37">
      <c r="A355" s="157">
        <v>389</v>
      </c>
      <c r="B355" s="181">
        <v>354</v>
      </c>
      <c r="C355" s="177" t="s">
        <v>409</v>
      </c>
      <c r="D355" s="18" t="s">
        <v>408</v>
      </c>
      <c r="E355" s="156" t="s">
        <v>410</v>
      </c>
      <c r="F355" s="50" t="s">
        <v>164</v>
      </c>
      <c r="G355" s="50" t="s">
        <v>165</v>
      </c>
      <c r="H355" s="145"/>
      <c r="I355" s="20">
        <f t="shared" si="5"/>
        <v>1178326</v>
      </c>
      <c r="J355" s="21" t="s">
        <v>53</v>
      </c>
      <c r="K355" s="22">
        <f>VLOOKUP($J355,Sheet1!$A$2:$B$95,2,FALSE)</f>
        <v>233200</v>
      </c>
      <c r="L355" s="23" t="s">
        <v>68</v>
      </c>
      <c r="M355" s="22">
        <f>VLOOKUP($L355,Sheet1!$A$2:$B$95,2,FALSE)</f>
        <v>233200</v>
      </c>
      <c r="N355" s="24" t="s">
        <v>40</v>
      </c>
      <c r="O355" s="25">
        <f>VLOOKUP($N355,Sheet1!$A$2:$B$95,2,FALSE)</f>
        <v>52938</v>
      </c>
      <c r="P355" s="24" t="s">
        <v>136</v>
      </c>
      <c r="Q355" s="25">
        <f>VLOOKUP($P355,Sheet1!$A$2:$B$95,2,FALSE)</f>
        <v>148500</v>
      </c>
      <c r="R355" s="26" t="s">
        <v>158</v>
      </c>
      <c r="S355" s="27">
        <f>VLOOKUP($R355,Sheet1!$A$2:$B$95,2,FALSE)</f>
        <v>78100</v>
      </c>
      <c r="T355" s="26" t="s">
        <v>56</v>
      </c>
      <c r="U355" s="27">
        <f>VLOOKUP($T355,Sheet1!$A$2:$B$95,2,FALSE)</f>
        <v>40700</v>
      </c>
      <c r="V355" s="26" t="s">
        <v>43</v>
      </c>
      <c r="W355" s="27">
        <f>VLOOKUP($V355,Sheet1!$A$2:$B$95,2,FALSE)</f>
        <v>78100</v>
      </c>
      <c r="X355" s="28" t="s">
        <v>66</v>
      </c>
      <c r="Y355" s="29">
        <f>VLOOKUP($X355,Sheet1!$A$2:$B$95,2,FALSE)</f>
        <v>62150</v>
      </c>
      <c r="Z355" s="30" t="s">
        <v>44</v>
      </c>
      <c r="AA355" s="29">
        <f>VLOOKUP($Z355,Sheet1!$A$2:$B$95,2,FALSE)</f>
        <v>52938</v>
      </c>
      <c r="AB355" s="30" t="s">
        <v>106</v>
      </c>
      <c r="AC355" s="29">
        <f>VLOOKUP($AB355,Sheet1!$A$2:$B$95,2,FALSE)</f>
        <v>148500</v>
      </c>
      <c r="AD355" s="31" t="s">
        <v>47</v>
      </c>
      <c r="AE355" s="32">
        <f>VLOOKUP($AD355,Sheet1!$A$2:$B$95,2,FALSE)</f>
        <v>0</v>
      </c>
      <c r="AF355" s="33" t="s">
        <v>131</v>
      </c>
      <c r="AG355" s="32">
        <f>VLOOKUP($AF355,Sheet1!$A$2:$B$95,2,FALSE)</f>
        <v>0</v>
      </c>
      <c r="AH355" s="34" t="s">
        <v>49</v>
      </c>
      <c r="AI355" s="35">
        <f>VLOOKUP($AH355,Sheet1!$A$2:$B$95,2,FALSE)</f>
        <v>0</v>
      </c>
      <c r="AJ355" s="172" t="s">
        <v>50</v>
      </c>
      <c r="AK355" s="35">
        <f>VLOOKUP($AJ355,Sheet1!$A$2:$B$95,2,FALSE)</f>
        <v>50000</v>
      </c>
    </row>
    <row r="356" spans="1:37">
      <c r="A356" s="157">
        <v>124</v>
      </c>
      <c r="B356" s="181">
        <v>355</v>
      </c>
      <c r="C356" s="178" t="s">
        <v>958</v>
      </c>
      <c r="D356" s="18" t="s">
        <v>956</v>
      </c>
      <c r="E356" s="44" t="s">
        <v>961</v>
      </c>
      <c r="F356" s="50" t="s">
        <v>164</v>
      </c>
      <c r="G356" s="50" t="s">
        <v>165</v>
      </c>
      <c r="H356" s="145"/>
      <c r="I356" s="20">
        <f t="shared" si="5"/>
        <v>1177088</v>
      </c>
      <c r="J356" s="21" t="s">
        <v>53</v>
      </c>
      <c r="K356" s="22">
        <f>VLOOKUP($J356,Sheet1!$A$2:$B$95,2,FALSE)</f>
        <v>233200</v>
      </c>
      <c r="L356" s="23" t="s">
        <v>38</v>
      </c>
      <c r="M356" s="22">
        <f>VLOOKUP($L356,Sheet1!$A$2:$B$95,2,FALSE)</f>
        <v>354750</v>
      </c>
      <c r="N356" s="24" t="s">
        <v>39</v>
      </c>
      <c r="O356" s="25">
        <f>VLOOKUP($N356,Sheet1!$A$2:$B$95,2,FALSE)</f>
        <v>78100</v>
      </c>
      <c r="P356" s="24" t="s">
        <v>40</v>
      </c>
      <c r="Q356" s="25">
        <f>VLOOKUP($P356,Sheet1!$A$2:$B$95,2,FALSE)</f>
        <v>52938</v>
      </c>
      <c r="R356" s="26" t="s">
        <v>154</v>
      </c>
      <c r="S356" s="27">
        <f>VLOOKUP($R356,Sheet1!$A$2:$B$95,2,FALSE)</f>
        <v>0</v>
      </c>
      <c r="T356" s="26" t="s">
        <v>159</v>
      </c>
      <c r="U356" s="27">
        <f>VLOOKUP($T356,Sheet1!$A$2:$B$95,2,FALSE)</f>
        <v>181500</v>
      </c>
      <c r="V356" s="26" t="s">
        <v>43</v>
      </c>
      <c r="W356" s="27">
        <f>VLOOKUP($V356,Sheet1!$A$2:$B$95,2,FALSE)</f>
        <v>78100</v>
      </c>
      <c r="X356" s="37" t="s">
        <v>119</v>
      </c>
      <c r="Y356" s="29">
        <f>VLOOKUP($X356,Sheet1!$A$2:$B$95,2,FALSE)</f>
        <v>0</v>
      </c>
      <c r="Z356" s="28" t="s">
        <v>57</v>
      </c>
      <c r="AA356" s="29">
        <f>VLOOKUP($Z356,Sheet1!$A$2:$B$95,2,FALSE)</f>
        <v>0</v>
      </c>
      <c r="AB356" s="28" t="s">
        <v>69</v>
      </c>
      <c r="AC356" s="29">
        <f>VLOOKUP($AB356,Sheet1!$A$2:$B$95,2,FALSE)</f>
        <v>0</v>
      </c>
      <c r="AD356" s="33" t="s">
        <v>47</v>
      </c>
      <c r="AE356" s="32">
        <f>VLOOKUP($AD356,Sheet1!$A$2:$B$95,2,FALSE)</f>
        <v>0</v>
      </c>
      <c r="AF356" s="39" t="s">
        <v>48</v>
      </c>
      <c r="AG356" s="32">
        <f>VLOOKUP($AF356,Sheet1!$A$2:$B$95,2,FALSE)</f>
        <v>148500</v>
      </c>
      <c r="AH356" s="38" t="s">
        <v>58</v>
      </c>
      <c r="AI356" s="35">
        <f>VLOOKUP($AH356,Sheet1!$A$2:$B$95,2,FALSE)</f>
        <v>0</v>
      </c>
      <c r="AJ356" s="172" t="s">
        <v>50</v>
      </c>
      <c r="AK356" s="35">
        <f>VLOOKUP($AJ356,Sheet1!$A$2:$B$95,2,FALSE)</f>
        <v>50000</v>
      </c>
    </row>
    <row r="357" spans="1:37">
      <c r="A357" s="157">
        <v>34</v>
      </c>
      <c r="B357" s="181">
        <v>356</v>
      </c>
      <c r="C357" s="177" t="s">
        <v>849</v>
      </c>
      <c r="D357" s="18" t="s">
        <v>843</v>
      </c>
      <c r="E357" s="44" t="s">
        <v>845</v>
      </c>
      <c r="F357" s="19" t="s">
        <v>164</v>
      </c>
      <c r="G357" s="19" t="s">
        <v>165</v>
      </c>
      <c r="H357" s="141"/>
      <c r="I357" s="20">
        <f t="shared" si="5"/>
        <v>1175350</v>
      </c>
      <c r="J357" s="21" t="s">
        <v>53</v>
      </c>
      <c r="K357" s="22">
        <f>VLOOKUP($J357,Sheet1!$A$2:$B$95,2,FALSE)</f>
        <v>233200</v>
      </c>
      <c r="L357" s="23" t="s">
        <v>38</v>
      </c>
      <c r="M357" s="22">
        <f>VLOOKUP($L357,Sheet1!$A$2:$B$95,2,FALSE)</f>
        <v>354750</v>
      </c>
      <c r="N357" s="24" t="s">
        <v>128</v>
      </c>
      <c r="O357" s="25">
        <f>VLOOKUP($N357,Sheet1!$A$2:$B$95,2,FALSE)</f>
        <v>46200</v>
      </c>
      <c r="P357" s="24" t="s">
        <v>54</v>
      </c>
      <c r="Q357" s="25">
        <f>VLOOKUP($P357,Sheet1!$A$2:$B$95,2,FALSE)</f>
        <v>0</v>
      </c>
      <c r="R357" s="26" t="s">
        <v>156</v>
      </c>
      <c r="S357" s="27">
        <f>VLOOKUP($R357,Sheet1!$A$2:$B$95,2,FALSE)</f>
        <v>0</v>
      </c>
      <c r="T357" s="26" t="s">
        <v>55</v>
      </c>
      <c r="U357" s="27">
        <f>VLOOKUP($T357,Sheet1!$A$2:$B$95,2,FALSE)</f>
        <v>105600</v>
      </c>
      <c r="V357" s="26" t="s">
        <v>146</v>
      </c>
      <c r="W357" s="27">
        <f>VLOOKUP($V357,Sheet1!$A$2:$B$95,2,FALSE)</f>
        <v>181500</v>
      </c>
      <c r="X357" s="28" t="s">
        <v>85</v>
      </c>
      <c r="Y357" s="29">
        <f>VLOOKUP($X357,Sheet1!$A$2:$B$95,2,FALSE)</f>
        <v>105600</v>
      </c>
      <c r="Z357" s="30" t="s">
        <v>45</v>
      </c>
      <c r="AA357" s="29">
        <f>VLOOKUP($Z357,Sheet1!$A$2:$B$95,2,FALSE)</f>
        <v>0</v>
      </c>
      <c r="AB357" s="30" t="s">
        <v>46</v>
      </c>
      <c r="AC357" s="29">
        <f>VLOOKUP($AB357,Sheet1!$A$2:$B$95,2,FALSE)</f>
        <v>0</v>
      </c>
      <c r="AD357" s="31" t="s">
        <v>47</v>
      </c>
      <c r="AE357" s="32">
        <f>VLOOKUP($AD357,Sheet1!$A$2:$B$95,2,FALSE)</f>
        <v>0</v>
      </c>
      <c r="AF357" s="33" t="s">
        <v>48</v>
      </c>
      <c r="AG357" s="32">
        <f>VLOOKUP($AF357,Sheet1!$A$2:$B$95,2,FALSE)</f>
        <v>148500</v>
      </c>
      <c r="AH357" s="34" t="s">
        <v>58</v>
      </c>
      <c r="AI357" s="35">
        <f>VLOOKUP($AH357,Sheet1!$A$2:$B$95,2,FALSE)</f>
        <v>0</v>
      </c>
      <c r="AJ357" s="172" t="s">
        <v>151</v>
      </c>
      <c r="AK357" s="35">
        <f>VLOOKUP($AJ357,Sheet1!$A$2:$B$95,2,FALSE)</f>
        <v>0</v>
      </c>
    </row>
    <row r="358" spans="1:37">
      <c r="A358" s="157">
        <v>85</v>
      </c>
      <c r="B358" s="181">
        <v>357</v>
      </c>
      <c r="C358" s="177" t="s">
        <v>374</v>
      </c>
      <c r="D358" s="18" t="s">
        <v>372</v>
      </c>
      <c r="E358" s="44" t="s">
        <v>377</v>
      </c>
      <c r="F358" s="19" t="s">
        <v>36</v>
      </c>
      <c r="G358" s="19" t="s">
        <v>165</v>
      </c>
      <c r="H358" s="141" t="s">
        <v>1112</v>
      </c>
      <c r="I358" s="20">
        <f t="shared" si="5"/>
        <v>1160776</v>
      </c>
      <c r="J358" s="21" t="s">
        <v>75</v>
      </c>
      <c r="K358" s="22">
        <f>VLOOKUP($J358,Sheet1!$A$2:$B$95,2,FALSE)</f>
        <v>233200</v>
      </c>
      <c r="L358" s="23" t="s">
        <v>92</v>
      </c>
      <c r="M358" s="22">
        <f>VLOOKUP($L358,Sheet1!$A$2:$B$95,2,FALSE)</f>
        <v>0</v>
      </c>
      <c r="N358" s="24" t="s">
        <v>124</v>
      </c>
      <c r="O358" s="25">
        <f>VLOOKUP($N358,Sheet1!$A$2:$B$95,2,FALSE)</f>
        <v>308000</v>
      </c>
      <c r="P358" s="24" t="s">
        <v>136</v>
      </c>
      <c r="Q358" s="25">
        <f>VLOOKUP($P358,Sheet1!$A$2:$B$95,2,FALSE)</f>
        <v>148500</v>
      </c>
      <c r="R358" s="26" t="s">
        <v>150</v>
      </c>
      <c r="S358" s="27">
        <f>VLOOKUP($R358,Sheet1!$A$2:$B$95,2,FALSE)</f>
        <v>52938</v>
      </c>
      <c r="T358" s="26" t="s">
        <v>55</v>
      </c>
      <c r="U358" s="27">
        <f>VLOOKUP($T358,Sheet1!$A$2:$B$95,2,FALSE)</f>
        <v>105600</v>
      </c>
      <c r="V358" s="26" t="s">
        <v>43</v>
      </c>
      <c r="W358" s="27">
        <f>VLOOKUP($V358,Sheet1!$A$2:$B$95,2,FALSE)</f>
        <v>78100</v>
      </c>
      <c r="X358" s="28" t="s">
        <v>44</v>
      </c>
      <c r="Y358" s="29">
        <f>VLOOKUP($X358,Sheet1!$A$2:$B$95,2,FALSE)</f>
        <v>52938</v>
      </c>
      <c r="Z358" s="30" t="s">
        <v>106</v>
      </c>
      <c r="AA358" s="29">
        <f>VLOOKUP($Z358,Sheet1!$A$2:$B$95,2,FALSE)</f>
        <v>148500</v>
      </c>
      <c r="AB358" s="30" t="s">
        <v>113</v>
      </c>
      <c r="AC358" s="29">
        <f>VLOOKUP($AB358,Sheet1!$A$2:$B$95,2,FALSE)</f>
        <v>33000</v>
      </c>
      <c r="AD358" s="31" t="s">
        <v>47</v>
      </c>
      <c r="AE358" s="32">
        <f>VLOOKUP($AD358,Sheet1!$A$2:$B$95,2,FALSE)</f>
        <v>0</v>
      </c>
      <c r="AF358" s="33" t="s">
        <v>135</v>
      </c>
      <c r="AG358" s="32">
        <f>VLOOKUP($AF358,Sheet1!$A$2:$B$95,2,FALSE)</f>
        <v>0</v>
      </c>
      <c r="AH358" s="34" t="s">
        <v>49</v>
      </c>
      <c r="AI358" s="35">
        <f>VLOOKUP($AH358,Sheet1!$A$2:$B$95,2,FALSE)</f>
        <v>0</v>
      </c>
      <c r="AJ358" s="172" t="s">
        <v>151</v>
      </c>
      <c r="AK358" s="35">
        <f>VLOOKUP($AJ358,Sheet1!$A$2:$B$95,2,FALSE)</f>
        <v>0</v>
      </c>
    </row>
    <row r="359" spans="1:37">
      <c r="A359" s="157">
        <v>174</v>
      </c>
      <c r="B359" s="181">
        <v>358</v>
      </c>
      <c r="C359" s="177" t="s">
        <v>475</v>
      </c>
      <c r="D359" s="18" t="s">
        <v>474</v>
      </c>
      <c r="E359" s="44" t="s">
        <v>476</v>
      </c>
      <c r="F359" s="19" t="s">
        <v>164</v>
      </c>
      <c r="G359" s="19" t="s">
        <v>165</v>
      </c>
      <c r="H359" s="141"/>
      <c r="I359" s="20">
        <f t="shared" si="5"/>
        <v>1153438</v>
      </c>
      <c r="J359" s="21" t="s">
        <v>64</v>
      </c>
      <c r="K359" s="22">
        <f>VLOOKUP($J359,Sheet1!$A$2:$B$95,2,FALSE)</f>
        <v>105600</v>
      </c>
      <c r="L359" s="23" t="s">
        <v>68</v>
      </c>
      <c r="M359" s="22">
        <f>VLOOKUP($L359,Sheet1!$A$2:$B$95,2,FALSE)</f>
        <v>233200</v>
      </c>
      <c r="N359" s="24" t="s">
        <v>40</v>
      </c>
      <c r="O359" s="25">
        <f>VLOOKUP($N359,Sheet1!$A$2:$B$95,2,FALSE)</f>
        <v>52938</v>
      </c>
      <c r="P359" s="24" t="s">
        <v>128</v>
      </c>
      <c r="Q359" s="25">
        <f>VLOOKUP($P359,Sheet1!$A$2:$B$95,2,FALSE)</f>
        <v>46200</v>
      </c>
      <c r="R359" s="26" t="s">
        <v>55</v>
      </c>
      <c r="S359" s="27">
        <f>VLOOKUP($R359,Sheet1!$A$2:$B$95,2,FALSE)</f>
        <v>105600</v>
      </c>
      <c r="T359" s="26" t="s">
        <v>146</v>
      </c>
      <c r="U359" s="27">
        <f>VLOOKUP($T359,Sheet1!$A$2:$B$95,2,FALSE)</f>
        <v>181500</v>
      </c>
      <c r="V359" s="26" t="s">
        <v>43</v>
      </c>
      <c r="W359" s="27">
        <f>VLOOKUP($V359,Sheet1!$A$2:$B$95,2,FALSE)</f>
        <v>78100</v>
      </c>
      <c r="X359" s="28" t="s">
        <v>85</v>
      </c>
      <c r="Y359" s="29">
        <f>VLOOKUP($X359,Sheet1!$A$2:$B$95,2,FALSE)</f>
        <v>105600</v>
      </c>
      <c r="Z359" s="30" t="s">
        <v>57</v>
      </c>
      <c r="AA359" s="29">
        <f>VLOOKUP($Z359,Sheet1!$A$2:$B$95,2,FALSE)</f>
        <v>0</v>
      </c>
      <c r="AB359" s="30" t="s">
        <v>72</v>
      </c>
      <c r="AC359" s="29">
        <f>VLOOKUP($AB359,Sheet1!$A$2:$B$95,2,FALSE)</f>
        <v>46200</v>
      </c>
      <c r="AD359" s="31" t="s">
        <v>48</v>
      </c>
      <c r="AE359" s="32">
        <f>VLOOKUP($AD359,Sheet1!$A$2:$B$95,2,FALSE)</f>
        <v>148500</v>
      </c>
      <c r="AF359" s="33" t="s">
        <v>133</v>
      </c>
      <c r="AG359" s="32">
        <f>VLOOKUP($AF359,Sheet1!$A$2:$B$95,2,FALSE)</f>
        <v>0</v>
      </c>
      <c r="AH359" s="34" t="s">
        <v>58</v>
      </c>
      <c r="AI359" s="35">
        <f>VLOOKUP($AH359,Sheet1!$A$2:$B$95,2,FALSE)</f>
        <v>0</v>
      </c>
      <c r="AJ359" s="172" t="s">
        <v>50</v>
      </c>
      <c r="AK359" s="35">
        <f>VLOOKUP($AJ359,Sheet1!$A$2:$B$95,2,FALSE)</f>
        <v>50000</v>
      </c>
    </row>
    <row r="360" spans="1:37">
      <c r="A360" s="157">
        <v>310</v>
      </c>
      <c r="B360" s="181">
        <v>359</v>
      </c>
      <c r="C360" s="177" t="s">
        <v>680</v>
      </c>
      <c r="D360" s="18" t="s">
        <v>679</v>
      </c>
      <c r="E360" s="44" t="s">
        <v>481</v>
      </c>
      <c r="F360" s="19" t="s">
        <v>164</v>
      </c>
      <c r="G360" s="19" t="s">
        <v>165</v>
      </c>
      <c r="H360" s="141"/>
      <c r="I360" s="20">
        <f t="shared" si="5"/>
        <v>1150188</v>
      </c>
      <c r="J360" s="21" t="s">
        <v>53</v>
      </c>
      <c r="K360" s="22">
        <f>VLOOKUP($J360,Sheet1!$A$2:$B$95,2,FALSE)</f>
        <v>233200</v>
      </c>
      <c r="L360" s="23" t="s">
        <v>38</v>
      </c>
      <c r="M360" s="22">
        <f>VLOOKUP($L360,Sheet1!$A$2:$B$95,2,FALSE)</f>
        <v>354750</v>
      </c>
      <c r="N360" s="24" t="s">
        <v>136</v>
      </c>
      <c r="O360" s="25">
        <f>VLOOKUP($N360,Sheet1!$A$2:$B$95,2,FALSE)</f>
        <v>148500</v>
      </c>
      <c r="P360" s="24" t="s">
        <v>54</v>
      </c>
      <c r="Q360" s="25">
        <f>VLOOKUP($P360,Sheet1!$A$2:$B$95,2,FALSE)</f>
        <v>0</v>
      </c>
      <c r="R360" s="26" t="s">
        <v>42</v>
      </c>
      <c r="S360" s="27">
        <f>VLOOKUP($R360,Sheet1!$A$2:$B$95,2,FALSE)</f>
        <v>28600</v>
      </c>
      <c r="T360" s="26" t="s">
        <v>55</v>
      </c>
      <c r="U360" s="27">
        <f>VLOOKUP($T360,Sheet1!$A$2:$B$95,2,FALSE)</f>
        <v>105600</v>
      </c>
      <c r="V360" s="26" t="s">
        <v>43</v>
      </c>
      <c r="W360" s="27">
        <f>VLOOKUP($V360,Sheet1!$A$2:$B$95,2,FALSE)</f>
        <v>78100</v>
      </c>
      <c r="X360" s="28" t="s">
        <v>44</v>
      </c>
      <c r="Y360" s="29">
        <f>VLOOKUP($X360,Sheet1!$A$2:$B$95,2,FALSE)</f>
        <v>52938</v>
      </c>
      <c r="Z360" s="30" t="s">
        <v>57</v>
      </c>
      <c r="AA360" s="29">
        <f>VLOOKUP($Z360,Sheet1!$A$2:$B$95,2,FALSE)</f>
        <v>0</v>
      </c>
      <c r="AB360" s="30" t="s">
        <v>69</v>
      </c>
      <c r="AC360" s="29">
        <f>VLOOKUP($AB360,Sheet1!$A$2:$B$95,2,FALSE)</f>
        <v>0</v>
      </c>
      <c r="AD360" s="31" t="s">
        <v>48</v>
      </c>
      <c r="AE360" s="32">
        <f>VLOOKUP($AD360,Sheet1!$A$2:$B$95,2,FALSE)</f>
        <v>148500</v>
      </c>
      <c r="AF360" s="33" t="s">
        <v>133</v>
      </c>
      <c r="AG360" s="32">
        <f>VLOOKUP($AF360,Sheet1!$A$2:$B$95,2,FALSE)</f>
        <v>0</v>
      </c>
      <c r="AH360" s="34" t="s">
        <v>49</v>
      </c>
      <c r="AI360" s="35">
        <f>VLOOKUP($AH360,Sheet1!$A$2:$B$95,2,FALSE)</f>
        <v>0</v>
      </c>
      <c r="AJ360" s="172" t="s">
        <v>58</v>
      </c>
      <c r="AK360" s="35">
        <f>VLOOKUP($AJ360,Sheet1!$A$2:$B$95,2,FALSE)</f>
        <v>0</v>
      </c>
    </row>
    <row r="361" spans="1:37">
      <c r="A361" s="157">
        <v>370</v>
      </c>
      <c r="B361" s="181">
        <v>360</v>
      </c>
      <c r="C361" s="177" t="s">
        <v>866</v>
      </c>
      <c r="D361" s="18" t="s">
        <v>865</v>
      </c>
      <c r="E361" s="44" t="s">
        <v>868</v>
      </c>
      <c r="F361" s="19" t="s">
        <v>164</v>
      </c>
      <c r="G361" s="19" t="s">
        <v>165</v>
      </c>
      <c r="H361" s="141"/>
      <c r="I361" s="20">
        <f t="shared" si="5"/>
        <v>1148790</v>
      </c>
      <c r="J361" s="21" t="s">
        <v>38</v>
      </c>
      <c r="K361" s="22">
        <f>VLOOKUP($J361,Sheet1!$A$2:$B$95,2,FALSE)</f>
        <v>354750</v>
      </c>
      <c r="L361" s="23" t="s">
        <v>53</v>
      </c>
      <c r="M361" s="22">
        <f>VLOOKUP($L361,Sheet1!$A$2:$B$95,2,FALSE)</f>
        <v>233200</v>
      </c>
      <c r="N361" s="24" t="s">
        <v>136</v>
      </c>
      <c r="O361" s="25">
        <f>VLOOKUP($N361,Sheet1!$A$2:$B$95,2,FALSE)</f>
        <v>148500</v>
      </c>
      <c r="P361" s="24" t="s">
        <v>115</v>
      </c>
      <c r="Q361" s="25">
        <f>VLOOKUP($P361,Sheet1!$A$2:$B$95,2,FALSE)</f>
        <v>30140</v>
      </c>
      <c r="R361" s="26" t="s">
        <v>55</v>
      </c>
      <c r="S361" s="27">
        <f>VLOOKUP($R361,Sheet1!$A$2:$B$95,2,FALSE)</f>
        <v>105600</v>
      </c>
      <c r="T361" s="26" t="s">
        <v>154</v>
      </c>
      <c r="U361" s="27">
        <f>VLOOKUP($T361,Sheet1!$A$2:$B$95,2,FALSE)</f>
        <v>0</v>
      </c>
      <c r="V361" s="26" t="s">
        <v>43</v>
      </c>
      <c r="W361" s="27">
        <f>VLOOKUP($V361,Sheet1!$A$2:$B$95,2,FALSE)</f>
        <v>78100</v>
      </c>
      <c r="X361" s="28" t="s">
        <v>119</v>
      </c>
      <c r="Y361" s="29">
        <f>VLOOKUP($X361,Sheet1!$A$2:$B$95,2,FALSE)</f>
        <v>0</v>
      </c>
      <c r="Z361" s="30" t="s">
        <v>57</v>
      </c>
      <c r="AA361" s="29">
        <f>VLOOKUP($Z361,Sheet1!$A$2:$B$95,2,FALSE)</f>
        <v>0</v>
      </c>
      <c r="AB361" s="30" t="s">
        <v>69</v>
      </c>
      <c r="AC361" s="29">
        <f>VLOOKUP($AB361,Sheet1!$A$2:$B$95,2,FALSE)</f>
        <v>0</v>
      </c>
      <c r="AD361" s="31" t="s">
        <v>47</v>
      </c>
      <c r="AE361" s="32">
        <f>VLOOKUP($AD361,Sheet1!$A$2:$B$95,2,FALSE)</f>
        <v>0</v>
      </c>
      <c r="AF361" s="33" t="s">
        <v>48</v>
      </c>
      <c r="AG361" s="32">
        <f>VLOOKUP($AF361,Sheet1!$A$2:$B$95,2,FALSE)</f>
        <v>148500</v>
      </c>
      <c r="AH361" s="34" t="s">
        <v>49</v>
      </c>
      <c r="AI361" s="35">
        <f>VLOOKUP($AH361,Sheet1!$A$2:$B$95,2,FALSE)</f>
        <v>0</v>
      </c>
      <c r="AJ361" s="172" t="s">
        <v>50</v>
      </c>
      <c r="AK361" s="35">
        <f>VLOOKUP($AJ361,Sheet1!$A$2:$B$95,2,FALSE)</f>
        <v>50000</v>
      </c>
    </row>
    <row r="362" spans="1:37">
      <c r="A362" s="157">
        <v>18</v>
      </c>
      <c r="B362" s="181">
        <v>361</v>
      </c>
      <c r="C362" s="177" t="s">
        <v>499</v>
      </c>
      <c r="D362" s="18" t="s">
        <v>497</v>
      </c>
      <c r="E362" s="156" t="s">
        <v>498</v>
      </c>
      <c r="F362" s="50" t="s">
        <v>164</v>
      </c>
      <c r="G362" s="50" t="s">
        <v>165</v>
      </c>
      <c r="H362" s="145"/>
      <c r="I362" s="20">
        <f t="shared" si="5"/>
        <v>1147200</v>
      </c>
      <c r="J362" s="21" t="s">
        <v>81</v>
      </c>
      <c r="K362" s="22">
        <f>VLOOKUP($J362,Sheet1!$A$2:$B$95,2,FALSE)</f>
        <v>105600</v>
      </c>
      <c r="L362" s="23" t="s">
        <v>53</v>
      </c>
      <c r="M362" s="22">
        <f>VLOOKUP($L362,Sheet1!$A$2:$B$95,2,FALSE)</f>
        <v>233200</v>
      </c>
      <c r="N362" s="24" t="s">
        <v>118</v>
      </c>
      <c r="O362" s="25">
        <f>VLOOKUP($N362,Sheet1!$A$2:$B$95,2,FALSE)</f>
        <v>0</v>
      </c>
      <c r="P362" s="24" t="s">
        <v>39</v>
      </c>
      <c r="Q362" s="25">
        <f>VLOOKUP($P362,Sheet1!$A$2:$B$95,2,FALSE)</f>
        <v>78100</v>
      </c>
      <c r="R362" s="26" t="s">
        <v>180</v>
      </c>
      <c r="S362" s="27">
        <f>VLOOKUP($R362,Sheet1!$A$2:$B$95,2,FALSE)</f>
        <v>0</v>
      </c>
      <c r="T362" s="26" t="s">
        <v>156</v>
      </c>
      <c r="U362" s="27">
        <f>VLOOKUP($T362,Sheet1!$A$2:$B$95,2,FALSE)</f>
        <v>0</v>
      </c>
      <c r="V362" s="26" t="s">
        <v>157</v>
      </c>
      <c r="W362" s="27">
        <f>VLOOKUP($V362,Sheet1!$A$2:$B$95,2,FALSE)</f>
        <v>0</v>
      </c>
      <c r="X362" s="28" t="s">
        <v>85</v>
      </c>
      <c r="Y362" s="29">
        <f>VLOOKUP($X362,Sheet1!$A$2:$B$95,2,FALSE)</f>
        <v>105600</v>
      </c>
      <c r="Z362" s="30" t="s">
        <v>108</v>
      </c>
      <c r="AA362" s="29">
        <f>VLOOKUP($Z362,Sheet1!$A$2:$B$95,2,FALSE)</f>
        <v>484000</v>
      </c>
      <c r="AB362" s="30" t="s">
        <v>127</v>
      </c>
      <c r="AC362" s="29">
        <f>VLOOKUP($AB362,Sheet1!$A$2:$B$95,2,FALSE)</f>
        <v>40700</v>
      </c>
      <c r="AD362" s="31" t="s">
        <v>47</v>
      </c>
      <c r="AE362" s="32">
        <f>VLOOKUP($AD362,Sheet1!$A$2:$B$95,2,FALSE)</f>
        <v>0</v>
      </c>
      <c r="AF362" s="33" t="s">
        <v>133</v>
      </c>
      <c r="AG362" s="32">
        <f>VLOOKUP($AF362,Sheet1!$A$2:$B$95,2,FALSE)</f>
        <v>0</v>
      </c>
      <c r="AH362" s="34" t="s">
        <v>153</v>
      </c>
      <c r="AI362" s="35">
        <f>VLOOKUP($AH362,Sheet1!$A$2:$B$95,2,FALSE)</f>
        <v>100000</v>
      </c>
      <c r="AJ362" s="172" t="s">
        <v>49</v>
      </c>
      <c r="AK362" s="35">
        <f>VLOOKUP($AJ362,Sheet1!$A$2:$B$95,2,FALSE)</f>
        <v>0</v>
      </c>
    </row>
    <row r="363" spans="1:37">
      <c r="A363" s="157">
        <v>2</v>
      </c>
      <c r="B363" s="181">
        <v>362</v>
      </c>
      <c r="C363" s="177" t="s">
        <v>605</v>
      </c>
      <c r="D363" s="51" t="s">
        <v>35</v>
      </c>
      <c r="E363" s="156" t="s">
        <v>34</v>
      </c>
      <c r="F363" s="175" t="s">
        <v>36</v>
      </c>
      <c r="G363" s="50" t="s">
        <v>165</v>
      </c>
      <c r="H363" s="145">
        <v>80</v>
      </c>
      <c r="I363" s="20">
        <f t="shared" si="5"/>
        <v>1145326</v>
      </c>
      <c r="J363" s="21" t="s">
        <v>53</v>
      </c>
      <c r="K363" s="22">
        <f>VLOOKUP($J363,Sheet1!$A$2:$B$95,2,FALSE)</f>
        <v>233200</v>
      </c>
      <c r="L363" s="23" t="s">
        <v>38</v>
      </c>
      <c r="M363" s="22">
        <f>VLOOKUP($L363,Sheet1!$A$2:$B$95,2,FALSE)</f>
        <v>354750</v>
      </c>
      <c r="N363" s="24" t="s">
        <v>39</v>
      </c>
      <c r="O363" s="25">
        <f>VLOOKUP($N363,Sheet1!$A$2:$B$95,2,FALSE)</f>
        <v>78100</v>
      </c>
      <c r="P363" s="24" t="s">
        <v>40</v>
      </c>
      <c r="Q363" s="25">
        <f>VLOOKUP($P363,Sheet1!$A$2:$B$95,2,FALSE)</f>
        <v>52938</v>
      </c>
      <c r="R363" s="26" t="s">
        <v>41</v>
      </c>
      <c r="S363" s="27">
        <f>VLOOKUP($R363,Sheet1!$A$2:$B$95,2,FALSE)</f>
        <v>68200</v>
      </c>
      <c r="T363" s="26" t="s">
        <v>42</v>
      </c>
      <c r="U363" s="27">
        <f>VLOOKUP($T363,Sheet1!$A$2:$B$95,2,FALSE)</f>
        <v>28600</v>
      </c>
      <c r="V363" s="26" t="s">
        <v>43</v>
      </c>
      <c r="W363" s="27">
        <f>VLOOKUP($V363,Sheet1!$A$2:$B$95,2,FALSE)</f>
        <v>78100</v>
      </c>
      <c r="X363" s="28" t="s">
        <v>44</v>
      </c>
      <c r="Y363" s="29">
        <f>VLOOKUP($X363,Sheet1!$A$2:$B$95,2,FALSE)</f>
        <v>52938</v>
      </c>
      <c r="Z363" s="30" t="s">
        <v>45</v>
      </c>
      <c r="AA363" s="29">
        <f>VLOOKUP($Z363,Sheet1!$A$2:$B$95,2,FALSE)</f>
        <v>0</v>
      </c>
      <c r="AB363" s="30" t="s">
        <v>46</v>
      </c>
      <c r="AC363" s="29">
        <f>VLOOKUP($AB363,Sheet1!$A$2:$B$95,2,FALSE)</f>
        <v>0</v>
      </c>
      <c r="AD363" s="31" t="s">
        <v>47</v>
      </c>
      <c r="AE363" s="32">
        <f>VLOOKUP($AD363,Sheet1!$A$2:$B$95,2,FALSE)</f>
        <v>0</v>
      </c>
      <c r="AF363" s="33" t="s">
        <v>48</v>
      </c>
      <c r="AG363" s="32">
        <f>VLOOKUP($AF363,Sheet1!$A$2:$B$95,2,FALSE)</f>
        <v>148500</v>
      </c>
      <c r="AH363" s="34" t="s">
        <v>49</v>
      </c>
      <c r="AI363" s="35">
        <f>VLOOKUP($AH363,Sheet1!$A$2:$B$95,2,FALSE)</f>
        <v>0</v>
      </c>
      <c r="AJ363" s="172" t="s">
        <v>50</v>
      </c>
      <c r="AK363" s="35">
        <f>VLOOKUP($AJ363,Sheet1!$A$2:$B$95,2,FALSE)</f>
        <v>50000</v>
      </c>
    </row>
    <row r="364" spans="1:37">
      <c r="A364" s="157">
        <v>243</v>
      </c>
      <c r="B364" s="181">
        <v>363</v>
      </c>
      <c r="C364" s="177" t="s">
        <v>966</v>
      </c>
      <c r="D364" s="18" t="s">
        <v>965</v>
      </c>
      <c r="E364" s="44" t="s">
        <v>967</v>
      </c>
      <c r="F364" s="19" t="s">
        <v>164</v>
      </c>
      <c r="G364" s="19" t="s">
        <v>165</v>
      </c>
      <c r="H364" s="141"/>
      <c r="I364" s="20">
        <f t="shared" si="5"/>
        <v>1143400</v>
      </c>
      <c r="J364" s="21" t="s">
        <v>75</v>
      </c>
      <c r="K364" s="22">
        <f>VLOOKUP($J364,Sheet1!$A$2:$B$95,2,FALSE)</f>
        <v>233200</v>
      </c>
      <c r="L364" s="23" t="s">
        <v>53</v>
      </c>
      <c r="M364" s="22">
        <f>VLOOKUP($L364,Sheet1!$A$2:$B$95,2,FALSE)</f>
        <v>233200</v>
      </c>
      <c r="N364" s="40" t="s">
        <v>132</v>
      </c>
      <c r="O364" s="25">
        <f>VLOOKUP($N364,Sheet1!$A$2:$B$95,2,FALSE)</f>
        <v>78100</v>
      </c>
      <c r="P364" s="24" t="s">
        <v>136</v>
      </c>
      <c r="Q364" s="25">
        <f>VLOOKUP($P364,Sheet1!$A$2:$B$95,2,FALSE)</f>
        <v>148500</v>
      </c>
      <c r="R364" s="26" t="s">
        <v>41</v>
      </c>
      <c r="S364" s="27">
        <f>VLOOKUP($R364,Sheet1!$A$2:$B$95,2,FALSE)</f>
        <v>68200</v>
      </c>
      <c r="T364" s="26" t="s">
        <v>55</v>
      </c>
      <c r="U364" s="27">
        <f>VLOOKUP($T364,Sheet1!$A$2:$B$95,2,FALSE)</f>
        <v>105600</v>
      </c>
      <c r="V364" s="26" t="s">
        <v>43</v>
      </c>
      <c r="W364" s="27">
        <f>VLOOKUP($V364,Sheet1!$A$2:$B$95,2,FALSE)</f>
        <v>78100</v>
      </c>
      <c r="X364" s="30" t="s">
        <v>76</v>
      </c>
      <c r="Y364" s="29">
        <f>VLOOKUP($X364,Sheet1!$A$2:$B$95,2,FALSE)</f>
        <v>0</v>
      </c>
      <c r="Z364" s="28" t="s">
        <v>119</v>
      </c>
      <c r="AA364" s="29">
        <f>VLOOKUP($Z364,Sheet1!$A$2:$B$95,2,FALSE)</f>
        <v>0</v>
      </c>
      <c r="AB364" s="28" t="s">
        <v>69</v>
      </c>
      <c r="AC364" s="29">
        <f>VLOOKUP($AB364,Sheet1!$A$2:$B$95,2,FALSE)</f>
        <v>0</v>
      </c>
      <c r="AD364" s="31" t="s">
        <v>48</v>
      </c>
      <c r="AE364" s="32">
        <f>VLOOKUP($AD364,Sheet1!$A$2:$B$95,2,FALSE)</f>
        <v>148500</v>
      </c>
      <c r="AF364" s="39" t="s">
        <v>144</v>
      </c>
      <c r="AG364" s="32">
        <f>VLOOKUP($AF364,Sheet1!$A$2:$B$95,2,FALSE)</f>
        <v>0</v>
      </c>
      <c r="AH364" s="38" t="s">
        <v>49</v>
      </c>
      <c r="AI364" s="35">
        <f>VLOOKUP($AH364,Sheet1!$A$2:$B$95,2,FALSE)</f>
        <v>0</v>
      </c>
      <c r="AJ364" s="172" t="s">
        <v>50</v>
      </c>
      <c r="AK364" s="35">
        <f>VLOOKUP($AJ364,Sheet1!$A$2:$B$95,2,FALSE)</f>
        <v>50000</v>
      </c>
    </row>
    <row r="365" spans="1:37">
      <c r="A365" s="157">
        <v>4</v>
      </c>
      <c r="B365" s="181">
        <v>364</v>
      </c>
      <c r="C365" s="177" t="s">
        <v>1007</v>
      </c>
      <c r="D365" s="18" t="s">
        <v>1006</v>
      </c>
      <c r="E365" s="44" t="s">
        <v>1009</v>
      </c>
      <c r="F365" s="45" t="s">
        <v>164</v>
      </c>
      <c r="G365" s="45" t="s">
        <v>165</v>
      </c>
      <c r="H365" s="144"/>
      <c r="I365" s="20">
        <f t="shared" si="5"/>
        <v>1143300</v>
      </c>
      <c r="J365" s="21" t="s">
        <v>68</v>
      </c>
      <c r="K365" s="22">
        <f>VLOOKUP($J365,Sheet1!$A$2:$B$95,2,FALSE)</f>
        <v>233200</v>
      </c>
      <c r="L365" s="23" t="s">
        <v>75</v>
      </c>
      <c r="M365" s="22">
        <f>VLOOKUP($L365,Sheet1!$A$2:$B$95,2,FALSE)</f>
        <v>233200</v>
      </c>
      <c r="N365" s="24" t="s">
        <v>134</v>
      </c>
      <c r="O365" s="25">
        <f>VLOOKUP($N365,Sheet1!$A$2:$B$95,2,FALSE)</f>
        <v>148500</v>
      </c>
      <c r="P365" s="24" t="s">
        <v>54</v>
      </c>
      <c r="Q365" s="25">
        <f>VLOOKUP($P365,Sheet1!$A$2:$B$95,2,FALSE)</f>
        <v>0</v>
      </c>
      <c r="R365" s="48" t="s">
        <v>55</v>
      </c>
      <c r="S365" s="27">
        <f>VLOOKUP($R365,Sheet1!$A$2:$B$95,2,FALSE)</f>
        <v>105600</v>
      </c>
      <c r="T365" s="26" t="s">
        <v>154</v>
      </c>
      <c r="U365" s="27">
        <f>VLOOKUP($T365,Sheet1!$A$2:$B$95,2,FALSE)</f>
        <v>0</v>
      </c>
      <c r="V365" s="26" t="s">
        <v>43</v>
      </c>
      <c r="W365" s="27">
        <f>VLOOKUP($V365,Sheet1!$A$2:$B$95,2,FALSE)</f>
        <v>78100</v>
      </c>
      <c r="X365" s="37" t="s">
        <v>72</v>
      </c>
      <c r="Y365" s="29">
        <f>VLOOKUP($X365,Sheet1!$A$2:$B$95,2,FALSE)</f>
        <v>46200</v>
      </c>
      <c r="Z365" s="30" t="s">
        <v>76</v>
      </c>
      <c r="AA365" s="29">
        <f>VLOOKUP($Z365,Sheet1!$A$2:$B$95,2,FALSE)</f>
        <v>0</v>
      </c>
      <c r="AB365" s="28" t="s">
        <v>69</v>
      </c>
      <c r="AC365" s="29">
        <f>VLOOKUP($AB365,Sheet1!$A$2:$B$95,2,FALSE)</f>
        <v>0</v>
      </c>
      <c r="AD365" s="31" t="s">
        <v>47</v>
      </c>
      <c r="AE365" s="32">
        <f>VLOOKUP($AD365,Sheet1!$A$2:$B$95,2,FALSE)</f>
        <v>0</v>
      </c>
      <c r="AF365" s="39" t="s">
        <v>48</v>
      </c>
      <c r="AG365" s="32">
        <f>VLOOKUP($AF365,Sheet1!$A$2:$B$95,2,FALSE)</f>
        <v>148500</v>
      </c>
      <c r="AH365" s="34" t="s">
        <v>153</v>
      </c>
      <c r="AI365" s="35">
        <f>VLOOKUP($AH365,Sheet1!$A$2:$B$95,2,FALSE)</f>
        <v>100000</v>
      </c>
      <c r="AJ365" s="172" t="s">
        <v>50</v>
      </c>
      <c r="AK365" s="35">
        <f>VLOOKUP($AJ365,Sheet1!$A$2:$B$95,2,FALSE)</f>
        <v>50000</v>
      </c>
    </row>
    <row r="366" spans="1:37">
      <c r="A366" s="157">
        <v>313</v>
      </c>
      <c r="B366" s="181">
        <v>365</v>
      </c>
      <c r="C366" s="177" t="s">
        <v>657</v>
      </c>
      <c r="D366" s="18" t="s">
        <v>480</v>
      </c>
      <c r="E366" s="44" t="s">
        <v>481</v>
      </c>
      <c r="F366" s="19" t="s">
        <v>164</v>
      </c>
      <c r="G366" s="19" t="s">
        <v>165</v>
      </c>
      <c r="H366" s="141"/>
      <c r="I366" s="20">
        <f t="shared" si="5"/>
        <v>1142900</v>
      </c>
      <c r="J366" s="21" t="s">
        <v>81</v>
      </c>
      <c r="K366" s="22">
        <f>VLOOKUP($J366,Sheet1!$A$2:$B$95,2,FALSE)</f>
        <v>105600</v>
      </c>
      <c r="L366" s="23" t="s">
        <v>53</v>
      </c>
      <c r="M366" s="22">
        <f>VLOOKUP($L366,Sheet1!$A$2:$B$95,2,FALSE)</f>
        <v>233200</v>
      </c>
      <c r="N366" s="24" t="s">
        <v>101</v>
      </c>
      <c r="O366" s="25">
        <f>VLOOKUP($N366,Sheet1!$A$2:$B$95,2,FALSE)</f>
        <v>396000</v>
      </c>
      <c r="P366" s="24" t="s">
        <v>136</v>
      </c>
      <c r="Q366" s="25">
        <f>VLOOKUP($P366,Sheet1!$A$2:$B$95,2,FALSE)</f>
        <v>148500</v>
      </c>
      <c r="R366" s="26" t="s">
        <v>180</v>
      </c>
      <c r="S366" s="27">
        <f>VLOOKUP($R366,Sheet1!$A$2:$B$95,2,FALSE)</f>
        <v>0</v>
      </c>
      <c r="T366" s="26" t="s">
        <v>146</v>
      </c>
      <c r="U366" s="27">
        <f>VLOOKUP($T366,Sheet1!$A$2:$B$95,2,FALSE)</f>
        <v>181500</v>
      </c>
      <c r="V366" s="26" t="s">
        <v>43</v>
      </c>
      <c r="W366" s="27">
        <f>VLOOKUP($V366,Sheet1!$A$2:$B$95,2,FALSE)</f>
        <v>78100</v>
      </c>
      <c r="X366" s="28" t="s">
        <v>71</v>
      </c>
      <c r="Y366" s="29">
        <f>VLOOKUP($X366,Sheet1!$A$2:$B$95,2,FALSE)</f>
        <v>0</v>
      </c>
      <c r="Z366" s="117" t="s">
        <v>88</v>
      </c>
      <c r="AA366" s="29">
        <f>VLOOKUP($Z366,Sheet1!$A$2:$B$95,2,FALSE)</f>
        <v>0</v>
      </c>
      <c r="AB366" s="30" t="s">
        <v>45</v>
      </c>
      <c r="AC366" s="29">
        <f>VLOOKUP($AB366,Sheet1!$A$2:$B$95,2,FALSE)</f>
        <v>0</v>
      </c>
      <c r="AD366" s="31" t="s">
        <v>47</v>
      </c>
      <c r="AE366" s="32">
        <f>VLOOKUP($AD366,Sheet1!$A$2:$B$95,2,FALSE)</f>
        <v>0</v>
      </c>
      <c r="AF366" s="33" t="s">
        <v>133</v>
      </c>
      <c r="AG366" s="32">
        <f>VLOOKUP($AF366,Sheet1!$A$2:$B$95,2,FALSE)</f>
        <v>0</v>
      </c>
      <c r="AH366" s="34" t="s">
        <v>49</v>
      </c>
      <c r="AI366" s="35">
        <f>VLOOKUP($AH366,Sheet1!$A$2:$B$95,2,FALSE)</f>
        <v>0</v>
      </c>
      <c r="AJ366" s="172" t="s">
        <v>151</v>
      </c>
      <c r="AK366" s="35">
        <f>VLOOKUP($AJ366,Sheet1!$A$2:$B$95,2,FALSE)</f>
        <v>0</v>
      </c>
    </row>
    <row r="367" spans="1:37">
      <c r="A367" s="157">
        <v>413</v>
      </c>
      <c r="B367" s="181">
        <v>366</v>
      </c>
      <c r="C367" s="177" t="s">
        <v>490</v>
      </c>
      <c r="D367" s="18" t="s">
        <v>488</v>
      </c>
      <c r="E367" s="44" t="s">
        <v>495</v>
      </c>
      <c r="F367" s="126" t="s">
        <v>36</v>
      </c>
      <c r="G367" s="19" t="s">
        <v>165</v>
      </c>
      <c r="H367" s="141"/>
      <c r="I367" s="20">
        <f t="shared" si="5"/>
        <v>1141888</v>
      </c>
      <c r="J367" s="21" t="s">
        <v>38</v>
      </c>
      <c r="K367" s="22">
        <f>VLOOKUP($J367,Sheet1!$A$2:$B$95,2,FALSE)</f>
        <v>354750</v>
      </c>
      <c r="L367" s="23" t="s">
        <v>53</v>
      </c>
      <c r="M367" s="22">
        <f>VLOOKUP($L367,Sheet1!$A$2:$B$95,2,FALSE)</f>
        <v>233200</v>
      </c>
      <c r="N367" s="24" t="s">
        <v>136</v>
      </c>
      <c r="O367" s="25">
        <f>VLOOKUP($N367,Sheet1!$A$2:$B$95,2,FALSE)</f>
        <v>148500</v>
      </c>
      <c r="P367" s="24" t="s">
        <v>132</v>
      </c>
      <c r="Q367" s="25">
        <f>VLOOKUP($P367,Sheet1!$A$2:$B$95,2,FALSE)</f>
        <v>78100</v>
      </c>
      <c r="R367" s="26" t="s">
        <v>180</v>
      </c>
      <c r="S367" s="27">
        <f>VLOOKUP($R367,Sheet1!$A$2:$B$95,2,FALSE)</f>
        <v>0</v>
      </c>
      <c r="T367" s="26" t="s">
        <v>148</v>
      </c>
      <c r="U367" s="27">
        <f>VLOOKUP($T367,Sheet1!$A$2:$B$95,2,FALSE)</f>
        <v>40700</v>
      </c>
      <c r="V367" s="26" t="s">
        <v>43</v>
      </c>
      <c r="W367" s="27">
        <f>VLOOKUP($V367,Sheet1!$A$2:$B$95,2,FALSE)</f>
        <v>78100</v>
      </c>
      <c r="X367" s="28" t="s">
        <v>85</v>
      </c>
      <c r="Y367" s="29">
        <f>VLOOKUP($X367,Sheet1!$A$2:$B$95,2,FALSE)</f>
        <v>105600</v>
      </c>
      <c r="Z367" s="30" t="s">
        <v>44</v>
      </c>
      <c r="AA367" s="29">
        <f>VLOOKUP($Z367,Sheet1!$A$2:$B$95,2,FALSE)</f>
        <v>52938</v>
      </c>
      <c r="AB367" s="30" t="s">
        <v>76</v>
      </c>
      <c r="AC367" s="29">
        <f>VLOOKUP($AB367,Sheet1!$A$2:$B$95,2,FALSE)</f>
        <v>0</v>
      </c>
      <c r="AD367" s="31" t="s">
        <v>47</v>
      </c>
      <c r="AE367" s="32">
        <f>VLOOKUP($AD367,Sheet1!$A$2:$B$95,2,FALSE)</f>
        <v>0</v>
      </c>
      <c r="AF367" s="33" t="s">
        <v>133</v>
      </c>
      <c r="AG367" s="32">
        <f>VLOOKUP($AF367,Sheet1!$A$2:$B$95,2,FALSE)</f>
        <v>0</v>
      </c>
      <c r="AH367" s="34" t="s">
        <v>49</v>
      </c>
      <c r="AI367" s="35">
        <f>VLOOKUP($AH367,Sheet1!$A$2:$B$95,2,FALSE)</f>
        <v>0</v>
      </c>
      <c r="AJ367" s="172" t="s">
        <v>50</v>
      </c>
      <c r="AK367" s="35">
        <f>VLOOKUP($AJ367,Sheet1!$A$2:$B$95,2,FALSE)</f>
        <v>50000</v>
      </c>
    </row>
    <row r="368" spans="1:37">
      <c r="A368" s="157">
        <v>12</v>
      </c>
      <c r="B368" s="181">
        <v>367</v>
      </c>
      <c r="C368" s="177" t="s">
        <v>733</v>
      </c>
      <c r="D368" s="18" t="s">
        <v>732</v>
      </c>
      <c r="E368" s="44" t="s">
        <v>603</v>
      </c>
      <c r="F368" s="19" t="s">
        <v>164</v>
      </c>
      <c r="G368" s="19" t="s">
        <v>165</v>
      </c>
      <c r="H368" s="141"/>
      <c r="I368" s="20">
        <f t="shared" si="5"/>
        <v>1141200</v>
      </c>
      <c r="J368" s="21" t="s">
        <v>53</v>
      </c>
      <c r="K368" s="22">
        <f>VLOOKUP($J368,Sheet1!$A$2:$B$95,2,FALSE)</f>
        <v>233200</v>
      </c>
      <c r="L368" s="23" t="s">
        <v>38</v>
      </c>
      <c r="M368" s="22">
        <f>VLOOKUP($L368,Sheet1!$A$2:$B$95,2,FALSE)</f>
        <v>354750</v>
      </c>
      <c r="N368" s="24" t="s">
        <v>118</v>
      </c>
      <c r="O368" s="25">
        <f>VLOOKUP($N368,Sheet1!$A$2:$B$95,2,FALSE)</f>
        <v>0</v>
      </c>
      <c r="P368" s="24" t="s">
        <v>132</v>
      </c>
      <c r="Q368" s="25">
        <f>VLOOKUP($P368,Sheet1!$A$2:$B$95,2,FALSE)</f>
        <v>78100</v>
      </c>
      <c r="R368" s="26" t="s">
        <v>55</v>
      </c>
      <c r="S368" s="27">
        <f>VLOOKUP($R368,Sheet1!$A$2:$B$95,2,FALSE)</f>
        <v>105600</v>
      </c>
      <c r="T368" s="26" t="s">
        <v>56</v>
      </c>
      <c r="U368" s="27">
        <f>VLOOKUP($T368,Sheet1!$A$2:$B$95,2,FALSE)</f>
        <v>40700</v>
      </c>
      <c r="V368" s="26" t="s">
        <v>43</v>
      </c>
      <c r="W368" s="27">
        <f>VLOOKUP($V368,Sheet1!$A$2:$B$95,2,FALSE)</f>
        <v>78100</v>
      </c>
      <c r="X368" s="28" t="s">
        <v>66</v>
      </c>
      <c r="Y368" s="29">
        <f>VLOOKUP($X368,Sheet1!$A$2:$B$95,2,FALSE)</f>
        <v>62150</v>
      </c>
      <c r="Z368" s="30" t="s">
        <v>82</v>
      </c>
      <c r="AA368" s="29">
        <f>VLOOKUP($Z368,Sheet1!$A$2:$B$95,2,FALSE)</f>
        <v>33000</v>
      </c>
      <c r="AB368" s="30" t="s">
        <v>85</v>
      </c>
      <c r="AC368" s="29">
        <f>VLOOKUP($AB368,Sheet1!$A$2:$B$95,2,FALSE)</f>
        <v>105600</v>
      </c>
      <c r="AD368" s="31" t="s">
        <v>47</v>
      </c>
      <c r="AE368" s="32">
        <f>VLOOKUP($AD368,Sheet1!$A$2:$B$95,2,FALSE)</f>
        <v>0</v>
      </c>
      <c r="AF368" s="33" t="s">
        <v>143</v>
      </c>
      <c r="AG368" s="32">
        <f>VLOOKUP($AF368,Sheet1!$A$2:$B$95,2,FALSE)</f>
        <v>0</v>
      </c>
      <c r="AH368" s="34" t="s">
        <v>58</v>
      </c>
      <c r="AI368" s="35">
        <f>VLOOKUP($AH368,Sheet1!$A$2:$B$95,2,FALSE)</f>
        <v>0</v>
      </c>
      <c r="AJ368" s="172" t="s">
        <v>50</v>
      </c>
      <c r="AK368" s="35">
        <f>VLOOKUP($AJ368,Sheet1!$A$2:$B$95,2,FALSE)</f>
        <v>50000</v>
      </c>
    </row>
    <row r="369" spans="1:37">
      <c r="A369" s="157">
        <v>188</v>
      </c>
      <c r="B369" s="181">
        <v>368</v>
      </c>
      <c r="C369" s="177" t="s">
        <v>396</v>
      </c>
      <c r="D369" s="18" t="s">
        <v>394</v>
      </c>
      <c r="E369" s="44" t="s">
        <v>391</v>
      </c>
      <c r="F369" s="19" t="s">
        <v>164</v>
      </c>
      <c r="G369" s="19" t="s">
        <v>165</v>
      </c>
      <c r="H369" s="141"/>
      <c r="I369" s="20">
        <f t="shared" si="5"/>
        <v>1137786</v>
      </c>
      <c r="J369" s="21" t="s">
        <v>53</v>
      </c>
      <c r="K369" s="22">
        <f>VLOOKUP($J369,Sheet1!$A$2:$B$95,2,FALSE)</f>
        <v>233200</v>
      </c>
      <c r="L369" s="23" t="s">
        <v>38</v>
      </c>
      <c r="M369" s="22">
        <f>VLOOKUP($L369,Sheet1!$A$2:$B$95,2,FALSE)</f>
        <v>354750</v>
      </c>
      <c r="N369" s="24" t="s">
        <v>105</v>
      </c>
      <c r="O369" s="25">
        <f>VLOOKUP($N369,Sheet1!$A$2:$B$95,2,FALSE)</f>
        <v>27060</v>
      </c>
      <c r="P369" s="24" t="s">
        <v>54</v>
      </c>
      <c r="Q369" s="25">
        <f>VLOOKUP($P369,Sheet1!$A$2:$B$95,2,FALSE)</f>
        <v>0</v>
      </c>
      <c r="R369" s="26" t="s">
        <v>150</v>
      </c>
      <c r="S369" s="27">
        <f>VLOOKUP($R369,Sheet1!$A$2:$B$95,2,FALSE)</f>
        <v>52938</v>
      </c>
      <c r="T369" s="26" t="s">
        <v>152</v>
      </c>
      <c r="U369" s="27">
        <f>VLOOKUP($T369,Sheet1!$A$2:$B$95,2,FALSE)</f>
        <v>233200</v>
      </c>
      <c r="V369" s="26" t="s">
        <v>43</v>
      </c>
      <c r="W369" s="27">
        <f>VLOOKUP($V369,Sheet1!$A$2:$B$95,2,FALSE)</f>
        <v>78100</v>
      </c>
      <c r="X369" s="28" t="s">
        <v>44</v>
      </c>
      <c r="Y369" s="29">
        <f>VLOOKUP($X369,Sheet1!$A$2:$B$95,2,FALSE)</f>
        <v>52938</v>
      </c>
      <c r="Z369" s="30" t="s">
        <v>85</v>
      </c>
      <c r="AA369" s="29">
        <f>VLOOKUP($Z369,Sheet1!$A$2:$B$95,2,FALSE)</f>
        <v>105600</v>
      </c>
      <c r="AB369" s="30" t="s">
        <v>119</v>
      </c>
      <c r="AC369" s="29">
        <f>VLOOKUP($AB369,Sheet1!$A$2:$B$95,2,FALSE)</f>
        <v>0</v>
      </c>
      <c r="AD369" s="31" t="s">
        <v>47</v>
      </c>
      <c r="AE369" s="32">
        <f>VLOOKUP($AD369,Sheet1!$A$2:$B$95,2,FALSE)</f>
        <v>0</v>
      </c>
      <c r="AF369" s="33" t="s">
        <v>133</v>
      </c>
      <c r="AG369" s="32">
        <f>VLOOKUP($AF369,Sheet1!$A$2:$B$95,2,FALSE)</f>
        <v>0</v>
      </c>
      <c r="AH369" s="34" t="s">
        <v>49</v>
      </c>
      <c r="AI369" s="35">
        <f>VLOOKUP($AH369,Sheet1!$A$2:$B$95,2,FALSE)</f>
        <v>0</v>
      </c>
      <c r="AJ369" s="172" t="s">
        <v>58</v>
      </c>
      <c r="AK369" s="35">
        <f>VLOOKUP($AJ369,Sheet1!$A$2:$B$95,2,FALSE)</f>
        <v>0</v>
      </c>
    </row>
    <row r="370" spans="1:37">
      <c r="A370" s="157">
        <v>14</v>
      </c>
      <c r="B370" s="181">
        <v>369</v>
      </c>
      <c r="C370" s="177" t="s">
        <v>311</v>
      </c>
      <c r="D370" s="18" t="s">
        <v>310</v>
      </c>
      <c r="E370" s="44" t="s">
        <v>307</v>
      </c>
      <c r="F370" s="19" t="s">
        <v>164</v>
      </c>
      <c r="G370" s="19" t="s">
        <v>165</v>
      </c>
      <c r="H370" s="141"/>
      <c r="I370" s="20">
        <f t="shared" si="5"/>
        <v>1135238</v>
      </c>
      <c r="J370" s="21" t="s">
        <v>37</v>
      </c>
      <c r="K370" s="22">
        <f>VLOOKUP($J370,Sheet1!$A$2:$B$95,2,FALSE)</f>
        <v>0</v>
      </c>
      <c r="L370" s="23" t="s">
        <v>53</v>
      </c>
      <c r="M370" s="22">
        <f>VLOOKUP($L370,Sheet1!$A$2:$B$95,2,FALSE)</f>
        <v>233200</v>
      </c>
      <c r="N370" s="24" t="s">
        <v>40</v>
      </c>
      <c r="O370" s="25">
        <f>VLOOKUP($N370,Sheet1!$A$2:$B$95,2,FALSE)</f>
        <v>52938</v>
      </c>
      <c r="P370" s="24" t="s">
        <v>122</v>
      </c>
      <c r="Q370" s="25">
        <f>VLOOKUP($P370,Sheet1!$A$2:$B$95,2,FALSE)</f>
        <v>484000</v>
      </c>
      <c r="R370" s="26" t="s">
        <v>148</v>
      </c>
      <c r="S370" s="27">
        <f>VLOOKUP($R370,Sheet1!$A$2:$B$95,2,FALSE)</f>
        <v>40700</v>
      </c>
      <c r="T370" s="26" t="s">
        <v>156</v>
      </c>
      <c r="U370" s="27">
        <f>VLOOKUP($T370,Sheet1!$A$2:$B$95,2,FALSE)</f>
        <v>0</v>
      </c>
      <c r="V370" s="26" t="s">
        <v>43</v>
      </c>
      <c r="W370" s="27">
        <f>VLOOKUP($V370,Sheet1!$A$2:$B$95,2,FALSE)</f>
        <v>78100</v>
      </c>
      <c r="X370" s="28" t="s">
        <v>85</v>
      </c>
      <c r="Y370" s="29">
        <f>VLOOKUP($X370,Sheet1!$A$2:$B$95,2,FALSE)</f>
        <v>105600</v>
      </c>
      <c r="Z370" s="30" t="s">
        <v>93</v>
      </c>
      <c r="AA370" s="29">
        <f>VLOOKUP($Z370,Sheet1!$A$2:$B$95,2,FALSE)</f>
        <v>0</v>
      </c>
      <c r="AB370" s="30" t="s">
        <v>127</v>
      </c>
      <c r="AC370" s="29">
        <f>VLOOKUP($AB370,Sheet1!$A$2:$B$95,2,FALSE)</f>
        <v>40700</v>
      </c>
      <c r="AD370" s="31" t="s">
        <v>144</v>
      </c>
      <c r="AE370" s="32">
        <f>VLOOKUP($AD370,Sheet1!$A$2:$B$95,2,FALSE)</f>
        <v>0</v>
      </c>
      <c r="AF370" s="33" t="s">
        <v>131</v>
      </c>
      <c r="AG370" s="32">
        <f>VLOOKUP($AF370,Sheet1!$A$2:$B$95,2,FALSE)</f>
        <v>0</v>
      </c>
      <c r="AH370" s="34" t="s">
        <v>153</v>
      </c>
      <c r="AI370" s="35">
        <f>VLOOKUP($AH370,Sheet1!$A$2:$B$95,2,FALSE)</f>
        <v>100000</v>
      </c>
      <c r="AJ370" s="172" t="s">
        <v>49</v>
      </c>
      <c r="AK370" s="35">
        <f>VLOOKUP($AJ370,Sheet1!$A$2:$B$95,2,FALSE)</f>
        <v>0</v>
      </c>
    </row>
    <row r="371" spans="1:37">
      <c r="A371" s="157">
        <v>252</v>
      </c>
      <c r="B371" s="181">
        <v>370</v>
      </c>
      <c r="C371" s="178" t="s">
        <v>935</v>
      </c>
      <c r="D371" s="18" t="s">
        <v>934</v>
      </c>
      <c r="E371" s="44" t="s">
        <v>936</v>
      </c>
      <c r="F371" s="19" t="s">
        <v>164</v>
      </c>
      <c r="G371" s="19" t="s">
        <v>165</v>
      </c>
      <c r="H371" s="141"/>
      <c r="I371" s="20">
        <f t="shared" si="5"/>
        <v>1134600</v>
      </c>
      <c r="J371" s="21" t="s">
        <v>68</v>
      </c>
      <c r="K371" s="22">
        <f>VLOOKUP($J371,Sheet1!$A$2:$B$95,2,FALSE)</f>
        <v>233200</v>
      </c>
      <c r="L371" s="23" t="s">
        <v>64</v>
      </c>
      <c r="M371" s="22">
        <f>VLOOKUP($L371,Sheet1!$A$2:$B$95,2,FALSE)</f>
        <v>105600</v>
      </c>
      <c r="N371" s="40" t="s">
        <v>132</v>
      </c>
      <c r="O371" s="25">
        <f>VLOOKUP($N371,Sheet1!$A$2:$B$95,2,FALSE)</f>
        <v>78100</v>
      </c>
      <c r="P371" s="24" t="s">
        <v>124</v>
      </c>
      <c r="Q371" s="25">
        <f>VLOOKUP($P371,Sheet1!$A$2:$B$95,2,FALSE)</f>
        <v>308000</v>
      </c>
      <c r="R371" s="26" t="s">
        <v>180</v>
      </c>
      <c r="S371" s="27">
        <f>VLOOKUP($R371,Sheet1!$A$2:$B$95,2,FALSE)</f>
        <v>0</v>
      </c>
      <c r="T371" s="26" t="s">
        <v>160</v>
      </c>
      <c r="U371" s="27">
        <f>VLOOKUP($T371,Sheet1!$A$2:$B$95,2,FALSE)</f>
        <v>0</v>
      </c>
      <c r="V371" s="42" t="s">
        <v>55</v>
      </c>
      <c r="W371" s="27">
        <f>VLOOKUP($V371,Sheet1!$A$2:$B$95,2,FALSE)</f>
        <v>105600</v>
      </c>
      <c r="X371" s="37" t="s">
        <v>85</v>
      </c>
      <c r="Y371" s="29">
        <f>VLOOKUP($X371,Sheet1!$A$2:$B$95,2,FALSE)</f>
        <v>105600</v>
      </c>
      <c r="Z371" s="30" t="s">
        <v>119</v>
      </c>
      <c r="AA371" s="29">
        <f>VLOOKUP($Z371,Sheet1!$A$2:$B$95,2,FALSE)</f>
        <v>0</v>
      </c>
      <c r="AB371" s="37" t="s">
        <v>69</v>
      </c>
      <c r="AC371" s="29">
        <f>VLOOKUP($AB371,Sheet1!$A$2:$B$95,2,FALSE)</f>
        <v>0</v>
      </c>
      <c r="AD371" s="31" t="s">
        <v>48</v>
      </c>
      <c r="AE371" s="32">
        <f>VLOOKUP($AD371,Sheet1!$A$2:$B$95,2,FALSE)</f>
        <v>148500</v>
      </c>
      <c r="AF371" s="33" t="s">
        <v>133</v>
      </c>
      <c r="AG371" s="32">
        <f>VLOOKUP($AF371,Sheet1!$A$2:$B$95,2,FALSE)</f>
        <v>0</v>
      </c>
      <c r="AH371" s="38" t="s">
        <v>49</v>
      </c>
      <c r="AI371" s="35">
        <f>VLOOKUP($AH371,Sheet1!$A$2:$B$95,2,FALSE)</f>
        <v>0</v>
      </c>
      <c r="AJ371" s="172" t="s">
        <v>50</v>
      </c>
      <c r="AK371" s="35">
        <f>VLOOKUP($AJ371,Sheet1!$A$2:$B$95,2,FALSE)</f>
        <v>50000</v>
      </c>
    </row>
    <row r="372" spans="1:37">
      <c r="A372" s="157">
        <v>238</v>
      </c>
      <c r="B372" s="181">
        <v>371</v>
      </c>
      <c r="C372" s="177" t="s">
        <v>318</v>
      </c>
      <c r="D372" s="18" t="s">
        <v>317</v>
      </c>
      <c r="E372" s="44" t="s">
        <v>319</v>
      </c>
      <c r="F372" s="19" t="s">
        <v>164</v>
      </c>
      <c r="G372" s="19" t="s">
        <v>165</v>
      </c>
      <c r="H372" s="141"/>
      <c r="I372" s="20">
        <f t="shared" si="5"/>
        <v>1129926</v>
      </c>
      <c r="J372" s="21" t="s">
        <v>92</v>
      </c>
      <c r="K372" s="22">
        <f>VLOOKUP($J372,Sheet1!$A$2:$B$95,2,FALSE)</f>
        <v>0</v>
      </c>
      <c r="L372" s="23" t="s">
        <v>38</v>
      </c>
      <c r="M372" s="22">
        <f>VLOOKUP($L372,Sheet1!$A$2:$B$95,2,FALSE)</f>
        <v>354750</v>
      </c>
      <c r="N372" s="24" t="s">
        <v>40</v>
      </c>
      <c r="O372" s="25">
        <f>VLOOKUP($N372,Sheet1!$A$2:$B$95,2,FALSE)</f>
        <v>52938</v>
      </c>
      <c r="P372" s="24" t="s">
        <v>54</v>
      </c>
      <c r="Q372" s="25">
        <f>VLOOKUP($P372,Sheet1!$A$2:$B$95,2,FALSE)</f>
        <v>0</v>
      </c>
      <c r="R372" s="26" t="s">
        <v>146</v>
      </c>
      <c r="S372" s="27">
        <f>VLOOKUP($R372,Sheet1!$A$2:$B$95,2,FALSE)</f>
        <v>181500</v>
      </c>
      <c r="T372" s="26" t="s">
        <v>55</v>
      </c>
      <c r="U372" s="27">
        <f>VLOOKUP($T372,Sheet1!$A$2:$B$95,2,FALSE)</f>
        <v>105600</v>
      </c>
      <c r="V372" s="26" t="s">
        <v>43</v>
      </c>
      <c r="W372" s="27">
        <f>VLOOKUP($V372,Sheet1!$A$2:$B$95,2,FALSE)</f>
        <v>78100</v>
      </c>
      <c r="X372" s="28" t="s">
        <v>44</v>
      </c>
      <c r="Y372" s="29">
        <f>VLOOKUP($X372,Sheet1!$A$2:$B$95,2,FALSE)</f>
        <v>52938</v>
      </c>
      <c r="Z372" s="30" t="s">
        <v>90</v>
      </c>
      <c r="AA372" s="29">
        <f>VLOOKUP($Z372,Sheet1!$A$2:$B$95,2,FALSE)</f>
        <v>0</v>
      </c>
      <c r="AB372" s="30" t="s">
        <v>85</v>
      </c>
      <c r="AC372" s="29">
        <f>VLOOKUP($AB372,Sheet1!$A$2:$B$95,2,FALSE)</f>
        <v>105600</v>
      </c>
      <c r="AD372" s="31" t="s">
        <v>133</v>
      </c>
      <c r="AE372" s="32">
        <f>VLOOKUP($AD372,Sheet1!$A$2:$B$95,2,FALSE)</f>
        <v>0</v>
      </c>
      <c r="AF372" s="33" t="s">
        <v>48</v>
      </c>
      <c r="AG372" s="32">
        <f>VLOOKUP($AF372,Sheet1!$A$2:$B$95,2,FALSE)</f>
        <v>148500</v>
      </c>
      <c r="AH372" s="34" t="s">
        <v>151</v>
      </c>
      <c r="AI372" s="35">
        <f>VLOOKUP($AH372,Sheet1!$A$2:$B$95,2,FALSE)</f>
        <v>0</v>
      </c>
      <c r="AJ372" s="172" t="s">
        <v>50</v>
      </c>
      <c r="AK372" s="35">
        <f>VLOOKUP($AJ372,Sheet1!$A$2:$B$95,2,FALSE)</f>
        <v>50000</v>
      </c>
    </row>
    <row r="373" spans="1:37">
      <c r="A373" s="157">
        <v>205</v>
      </c>
      <c r="B373" s="181">
        <v>372</v>
      </c>
      <c r="C373" s="177" t="s">
        <v>609</v>
      </c>
      <c r="D373" s="18" t="s">
        <v>166</v>
      </c>
      <c r="E373" s="44" t="s">
        <v>167</v>
      </c>
      <c r="F373" s="126" t="s">
        <v>36</v>
      </c>
      <c r="G373" s="19" t="s">
        <v>165</v>
      </c>
      <c r="H373" s="141"/>
      <c r="I373" s="20">
        <f t="shared" si="5"/>
        <v>1115800</v>
      </c>
      <c r="J373" s="21" t="s">
        <v>87</v>
      </c>
      <c r="K373" s="22">
        <f>VLOOKUP($J373,Sheet1!$A$2:$B$95,2,FALSE)</f>
        <v>308000</v>
      </c>
      <c r="L373" s="23" t="s">
        <v>53</v>
      </c>
      <c r="M373" s="22">
        <f>VLOOKUP($L373,Sheet1!$A$2:$B$95,2,FALSE)</f>
        <v>233200</v>
      </c>
      <c r="N373" s="24" t="s">
        <v>128</v>
      </c>
      <c r="O373" s="25">
        <f>VLOOKUP($N373,Sheet1!$A$2:$B$95,2,FALSE)</f>
        <v>46200</v>
      </c>
      <c r="P373" s="24" t="s">
        <v>132</v>
      </c>
      <c r="Q373" s="25">
        <f>VLOOKUP($P373,Sheet1!$A$2:$B$95,2,FALSE)</f>
        <v>78100</v>
      </c>
      <c r="R373" s="26" t="s">
        <v>148</v>
      </c>
      <c r="S373" s="27">
        <f>VLOOKUP($R373,Sheet1!$A$2:$B$95,2,FALSE)</f>
        <v>40700</v>
      </c>
      <c r="T373" s="26" t="s">
        <v>159</v>
      </c>
      <c r="U373" s="27">
        <f>VLOOKUP($T373,Sheet1!$A$2:$B$95,2,FALSE)</f>
        <v>181500</v>
      </c>
      <c r="V373" s="26" t="s">
        <v>43</v>
      </c>
      <c r="W373" s="27">
        <f>VLOOKUP($V373,Sheet1!$A$2:$B$95,2,FALSE)</f>
        <v>78100</v>
      </c>
      <c r="X373" s="28" t="s">
        <v>119</v>
      </c>
      <c r="Y373" s="29">
        <f>VLOOKUP($X373,Sheet1!$A$2:$B$95,2,FALSE)</f>
        <v>0</v>
      </c>
      <c r="Z373" s="117" t="s">
        <v>88</v>
      </c>
      <c r="AA373" s="29">
        <f>VLOOKUP($Z373,Sheet1!$A$2:$B$95,2,FALSE)</f>
        <v>0</v>
      </c>
      <c r="AB373" s="30" t="s">
        <v>46</v>
      </c>
      <c r="AC373" s="29">
        <f>VLOOKUP($AB373,Sheet1!$A$2:$B$95,2,FALSE)</f>
        <v>0</v>
      </c>
      <c r="AD373" s="31" t="s">
        <v>47</v>
      </c>
      <c r="AE373" s="32">
        <f>VLOOKUP($AD373,Sheet1!$A$2:$B$95,2,FALSE)</f>
        <v>0</v>
      </c>
      <c r="AF373" s="33" t="s">
        <v>131</v>
      </c>
      <c r="AG373" s="32">
        <f>VLOOKUP($AF373,Sheet1!$A$2:$B$95,2,FALSE)</f>
        <v>0</v>
      </c>
      <c r="AH373" s="34" t="s">
        <v>153</v>
      </c>
      <c r="AI373" s="35">
        <f>VLOOKUP($AH373,Sheet1!$A$2:$B$95,2,FALSE)</f>
        <v>100000</v>
      </c>
      <c r="AJ373" s="172" t="s">
        <v>50</v>
      </c>
      <c r="AK373" s="35">
        <f>VLOOKUP($AJ373,Sheet1!$A$2:$B$95,2,FALSE)</f>
        <v>50000</v>
      </c>
    </row>
    <row r="374" spans="1:37">
      <c r="A374" s="157">
        <v>298</v>
      </c>
      <c r="B374" s="181">
        <v>373</v>
      </c>
      <c r="C374" s="177" t="s">
        <v>746</v>
      </c>
      <c r="D374" s="18" t="s">
        <v>744</v>
      </c>
      <c r="E374" s="44" t="s">
        <v>747</v>
      </c>
      <c r="F374" s="19" t="s">
        <v>164</v>
      </c>
      <c r="G374" s="19" t="s">
        <v>165</v>
      </c>
      <c r="H374" s="141"/>
      <c r="I374" s="20">
        <f t="shared" si="5"/>
        <v>1111500</v>
      </c>
      <c r="J374" s="21" t="s">
        <v>53</v>
      </c>
      <c r="K374" s="22">
        <f>VLOOKUP($J374,Sheet1!$A$2:$B$95,2,FALSE)</f>
        <v>233200</v>
      </c>
      <c r="L374" s="23" t="s">
        <v>75</v>
      </c>
      <c r="M374" s="22">
        <f>VLOOKUP($L374,Sheet1!$A$2:$B$95,2,FALSE)</f>
        <v>233200</v>
      </c>
      <c r="N374" s="24" t="s">
        <v>128</v>
      </c>
      <c r="O374" s="25">
        <f>VLOOKUP($N374,Sheet1!$A$2:$B$95,2,FALSE)</f>
        <v>46200</v>
      </c>
      <c r="P374" s="24" t="s">
        <v>136</v>
      </c>
      <c r="Q374" s="25">
        <f>VLOOKUP($P374,Sheet1!$A$2:$B$95,2,FALSE)</f>
        <v>148500</v>
      </c>
      <c r="R374" s="26" t="s">
        <v>41</v>
      </c>
      <c r="S374" s="27">
        <f>VLOOKUP($R374,Sheet1!$A$2:$B$95,2,FALSE)</f>
        <v>68200</v>
      </c>
      <c r="T374" s="26" t="s">
        <v>180</v>
      </c>
      <c r="U374" s="27">
        <f>VLOOKUP($T374,Sheet1!$A$2:$B$95,2,FALSE)</f>
        <v>0</v>
      </c>
      <c r="V374" s="26" t="s">
        <v>43</v>
      </c>
      <c r="W374" s="27">
        <f>VLOOKUP($V374,Sheet1!$A$2:$B$95,2,FALSE)</f>
        <v>78100</v>
      </c>
      <c r="X374" s="28" t="s">
        <v>85</v>
      </c>
      <c r="Y374" s="29">
        <f>VLOOKUP($X374,Sheet1!$A$2:$B$95,2,FALSE)</f>
        <v>105600</v>
      </c>
      <c r="Z374" s="30" t="s">
        <v>76</v>
      </c>
      <c r="AA374" s="29">
        <f>VLOOKUP($Z374,Sheet1!$A$2:$B$95,2,FALSE)</f>
        <v>0</v>
      </c>
      <c r="AB374" s="30" t="s">
        <v>69</v>
      </c>
      <c r="AC374" s="29">
        <f>VLOOKUP($AB374,Sheet1!$A$2:$B$95,2,FALSE)</f>
        <v>0</v>
      </c>
      <c r="AD374" s="31" t="s">
        <v>48</v>
      </c>
      <c r="AE374" s="32">
        <f>VLOOKUP($AD374,Sheet1!$A$2:$B$95,2,FALSE)</f>
        <v>148500</v>
      </c>
      <c r="AF374" s="33" t="s">
        <v>133</v>
      </c>
      <c r="AG374" s="32">
        <f>VLOOKUP($AF374,Sheet1!$A$2:$B$95,2,FALSE)</f>
        <v>0</v>
      </c>
      <c r="AH374" s="34" t="s">
        <v>49</v>
      </c>
      <c r="AI374" s="35">
        <f>VLOOKUP($AH374,Sheet1!$A$2:$B$95,2,FALSE)</f>
        <v>0</v>
      </c>
      <c r="AJ374" s="172" t="s">
        <v>50</v>
      </c>
      <c r="AK374" s="35">
        <f>VLOOKUP($AJ374,Sheet1!$A$2:$B$95,2,FALSE)</f>
        <v>50000</v>
      </c>
    </row>
    <row r="375" spans="1:37">
      <c r="A375" s="157">
        <v>254</v>
      </c>
      <c r="B375" s="181">
        <v>374</v>
      </c>
      <c r="C375" s="177" t="s">
        <v>363</v>
      </c>
      <c r="D375" s="18" t="s">
        <v>362</v>
      </c>
      <c r="E375" s="44" t="s">
        <v>364</v>
      </c>
      <c r="F375" s="19" t="s">
        <v>164</v>
      </c>
      <c r="G375" s="19" t="s">
        <v>165</v>
      </c>
      <c r="H375" s="141"/>
      <c r="I375" s="20">
        <f t="shared" si="5"/>
        <v>1110538</v>
      </c>
      <c r="J375" s="21" t="s">
        <v>68</v>
      </c>
      <c r="K375" s="22">
        <f>VLOOKUP($J375,Sheet1!$A$2:$B$95,2,FALSE)</f>
        <v>233200</v>
      </c>
      <c r="L375" s="23" t="s">
        <v>75</v>
      </c>
      <c r="M375" s="22">
        <f>VLOOKUP($L375,Sheet1!$A$2:$B$95,2,FALSE)</f>
        <v>233200</v>
      </c>
      <c r="N375" s="24" t="s">
        <v>39</v>
      </c>
      <c r="O375" s="25">
        <f>VLOOKUP($N375,Sheet1!$A$2:$B$95,2,FALSE)</f>
        <v>78100</v>
      </c>
      <c r="P375" s="24" t="s">
        <v>128</v>
      </c>
      <c r="Q375" s="25">
        <f>VLOOKUP($P375,Sheet1!$A$2:$B$95,2,FALSE)</f>
        <v>46200</v>
      </c>
      <c r="R375" s="26" t="s">
        <v>152</v>
      </c>
      <c r="S375" s="27">
        <f>VLOOKUP($R375,Sheet1!$A$2:$B$95,2,FALSE)</f>
        <v>233200</v>
      </c>
      <c r="T375" s="26" t="s">
        <v>55</v>
      </c>
      <c r="U375" s="27">
        <f>VLOOKUP($T375,Sheet1!$A$2:$B$95,2,FALSE)</f>
        <v>105600</v>
      </c>
      <c r="V375" s="26" t="s">
        <v>43</v>
      </c>
      <c r="W375" s="27">
        <f>VLOOKUP($V375,Sheet1!$A$2:$B$95,2,FALSE)</f>
        <v>78100</v>
      </c>
      <c r="X375" s="28" t="s">
        <v>44</v>
      </c>
      <c r="Y375" s="29">
        <f>VLOOKUP($X375,Sheet1!$A$2:$B$95,2,FALSE)</f>
        <v>52938</v>
      </c>
      <c r="Z375" s="30" t="s">
        <v>76</v>
      </c>
      <c r="AA375" s="29">
        <f>VLOOKUP($Z375,Sheet1!$A$2:$B$95,2,FALSE)</f>
        <v>0</v>
      </c>
      <c r="AB375" s="30" t="s">
        <v>119</v>
      </c>
      <c r="AC375" s="29">
        <f>VLOOKUP($AB375,Sheet1!$A$2:$B$95,2,FALSE)</f>
        <v>0</v>
      </c>
      <c r="AD375" s="31" t="s">
        <v>47</v>
      </c>
      <c r="AE375" s="32">
        <f>VLOOKUP($AD375,Sheet1!$A$2:$B$95,2,FALSE)</f>
        <v>0</v>
      </c>
      <c r="AF375" s="33" t="s">
        <v>133</v>
      </c>
      <c r="AG375" s="32">
        <f>VLOOKUP($AF375,Sheet1!$A$2:$B$95,2,FALSE)</f>
        <v>0</v>
      </c>
      <c r="AH375" s="34" t="s">
        <v>58</v>
      </c>
      <c r="AI375" s="35">
        <f>VLOOKUP($AH375,Sheet1!$A$2:$B$95,2,FALSE)</f>
        <v>0</v>
      </c>
      <c r="AJ375" s="172" t="s">
        <v>50</v>
      </c>
      <c r="AK375" s="35">
        <f>VLOOKUP($AJ375,Sheet1!$A$2:$B$95,2,FALSE)</f>
        <v>50000</v>
      </c>
    </row>
    <row r="376" spans="1:37">
      <c r="A376" s="157">
        <v>40</v>
      </c>
      <c r="B376" s="181">
        <v>375</v>
      </c>
      <c r="C376" s="177" t="s">
        <v>920</v>
      </c>
      <c r="D376" s="18" t="s">
        <v>919</v>
      </c>
      <c r="E376" s="44" t="s">
        <v>926</v>
      </c>
      <c r="F376" s="19" t="s">
        <v>164</v>
      </c>
      <c r="G376" s="19" t="s">
        <v>165</v>
      </c>
      <c r="H376" s="141"/>
      <c r="I376" s="20">
        <f t="shared" si="5"/>
        <v>1110400</v>
      </c>
      <c r="J376" s="21" t="s">
        <v>37</v>
      </c>
      <c r="K376" s="22">
        <f>VLOOKUP($J376,Sheet1!$A$2:$B$95,2,FALSE)</f>
        <v>0</v>
      </c>
      <c r="L376" s="23" t="s">
        <v>38</v>
      </c>
      <c r="M376" s="22">
        <f>VLOOKUP($L376,Sheet1!$A$2:$B$95,2,FALSE)</f>
        <v>354750</v>
      </c>
      <c r="N376" s="24" t="s">
        <v>124</v>
      </c>
      <c r="O376" s="25">
        <f>VLOOKUP($N376,Sheet1!$A$2:$B$95,2,FALSE)</f>
        <v>308000</v>
      </c>
      <c r="P376" s="24" t="s">
        <v>103</v>
      </c>
      <c r="Q376" s="25">
        <f>VLOOKUP($P376,Sheet1!$A$2:$B$95,2,FALSE)</f>
        <v>62150</v>
      </c>
      <c r="R376" s="26" t="s">
        <v>148</v>
      </c>
      <c r="S376" s="27">
        <f>VLOOKUP($R376,Sheet1!$A$2:$B$95,2,FALSE)</f>
        <v>40700</v>
      </c>
      <c r="T376" s="26" t="s">
        <v>56</v>
      </c>
      <c r="U376" s="27">
        <f>VLOOKUP($T376,Sheet1!$A$2:$B$95,2,FALSE)</f>
        <v>40700</v>
      </c>
      <c r="V376" s="42" t="s">
        <v>180</v>
      </c>
      <c r="W376" s="27">
        <f>VLOOKUP($V376,Sheet1!$A$2:$B$95,2,FALSE)</f>
        <v>0</v>
      </c>
      <c r="X376" s="37" t="s">
        <v>85</v>
      </c>
      <c r="Y376" s="29">
        <f>VLOOKUP($X376,Sheet1!$A$2:$B$95,2,FALSE)</f>
        <v>105600</v>
      </c>
      <c r="Z376" s="30" t="s">
        <v>106</v>
      </c>
      <c r="AA376" s="29">
        <f>VLOOKUP($Z376,Sheet1!$A$2:$B$95,2,FALSE)</f>
        <v>148500</v>
      </c>
      <c r="AB376" s="28" t="s">
        <v>76</v>
      </c>
      <c r="AC376" s="29">
        <f>VLOOKUP($AB376,Sheet1!$A$2:$B$95,2,FALSE)</f>
        <v>0</v>
      </c>
      <c r="AD376" s="31" t="s">
        <v>47</v>
      </c>
      <c r="AE376" s="32">
        <f>VLOOKUP($AD376,Sheet1!$A$2:$B$95,2,FALSE)</f>
        <v>0</v>
      </c>
      <c r="AF376" s="33" t="s">
        <v>133</v>
      </c>
      <c r="AG376" s="32">
        <f>VLOOKUP($AF376,Sheet1!$A$2:$B$95,2,FALSE)</f>
        <v>0</v>
      </c>
      <c r="AH376" s="34" t="s">
        <v>49</v>
      </c>
      <c r="AI376" s="35">
        <f>VLOOKUP($AH376,Sheet1!$A$2:$B$95,2,FALSE)</f>
        <v>0</v>
      </c>
      <c r="AJ376" s="172" t="s">
        <v>50</v>
      </c>
      <c r="AK376" s="35">
        <f>VLOOKUP($AJ376,Sheet1!$A$2:$B$95,2,FALSE)</f>
        <v>50000</v>
      </c>
    </row>
    <row r="377" spans="1:37">
      <c r="A377" s="157">
        <v>288</v>
      </c>
      <c r="B377" s="181">
        <v>376</v>
      </c>
      <c r="C377" s="177" t="s">
        <v>383</v>
      </c>
      <c r="D377" s="18" t="s">
        <v>381</v>
      </c>
      <c r="E377" s="44" t="s">
        <v>386</v>
      </c>
      <c r="F377" s="19" t="s">
        <v>164</v>
      </c>
      <c r="G377" s="19" t="s">
        <v>165</v>
      </c>
      <c r="H377" s="141"/>
      <c r="I377" s="20">
        <f t="shared" si="5"/>
        <v>1109740</v>
      </c>
      <c r="J377" s="21" t="s">
        <v>37</v>
      </c>
      <c r="K377" s="22">
        <f>VLOOKUP($J377,Sheet1!$A$2:$B$95,2,FALSE)</f>
        <v>0</v>
      </c>
      <c r="L377" s="23" t="s">
        <v>38</v>
      </c>
      <c r="M377" s="22">
        <f>VLOOKUP($L377,Sheet1!$A$2:$B$95,2,FALSE)</f>
        <v>354750</v>
      </c>
      <c r="N377" s="24" t="s">
        <v>136</v>
      </c>
      <c r="O377" s="25">
        <f>VLOOKUP($N377,Sheet1!$A$2:$B$95,2,FALSE)</f>
        <v>148500</v>
      </c>
      <c r="P377" s="24" t="s">
        <v>115</v>
      </c>
      <c r="Q377" s="25">
        <f>VLOOKUP($P377,Sheet1!$A$2:$B$95,2,FALSE)</f>
        <v>30140</v>
      </c>
      <c r="R377" s="26" t="s">
        <v>42</v>
      </c>
      <c r="S377" s="27">
        <f>VLOOKUP($R377,Sheet1!$A$2:$B$95,2,FALSE)</f>
        <v>28600</v>
      </c>
      <c r="T377" s="26" t="s">
        <v>159</v>
      </c>
      <c r="U377" s="27">
        <f>VLOOKUP($T377,Sheet1!$A$2:$B$95,2,FALSE)</f>
        <v>181500</v>
      </c>
      <c r="V377" s="26" t="s">
        <v>154</v>
      </c>
      <c r="W377" s="27">
        <f>VLOOKUP($V377,Sheet1!$A$2:$B$95,2,FALSE)</f>
        <v>0</v>
      </c>
      <c r="X377" s="28" t="s">
        <v>66</v>
      </c>
      <c r="Y377" s="29">
        <f>VLOOKUP($X377,Sheet1!$A$2:$B$95,2,FALSE)</f>
        <v>62150</v>
      </c>
      <c r="Z377" s="30" t="s">
        <v>45</v>
      </c>
      <c r="AA377" s="29">
        <f>VLOOKUP($Z377,Sheet1!$A$2:$B$95,2,FALSE)</f>
        <v>0</v>
      </c>
      <c r="AB377" s="30" t="s">
        <v>99</v>
      </c>
      <c r="AC377" s="29">
        <f>VLOOKUP($AB377,Sheet1!$A$2:$B$95,2,FALSE)</f>
        <v>105600</v>
      </c>
      <c r="AD377" s="31" t="s">
        <v>47</v>
      </c>
      <c r="AE377" s="32">
        <f>VLOOKUP($AD377,Sheet1!$A$2:$B$95,2,FALSE)</f>
        <v>0</v>
      </c>
      <c r="AF377" s="33" t="s">
        <v>48</v>
      </c>
      <c r="AG377" s="32">
        <f>VLOOKUP($AF377,Sheet1!$A$2:$B$95,2,FALSE)</f>
        <v>148500</v>
      </c>
      <c r="AH377" s="34" t="s">
        <v>58</v>
      </c>
      <c r="AI377" s="35">
        <f>VLOOKUP($AH377,Sheet1!$A$2:$B$95,2,FALSE)</f>
        <v>0</v>
      </c>
      <c r="AJ377" s="172" t="s">
        <v>50</v>
      </c>
      <c r="AK377" s="35">
        <f>VLOOKUP($AJ377,Sheet1!$A$2:$B$95,2,FALSE)</f>
        <v>50000</v>
      </c>
    </row>
    <row r="378" spans="1:37">
      <c r="A378" s="157">
        <v>373</v>
      </c>
      <c r="B378" s="181">
        <v>377</v>
      </c>
      <c r="C378" s="177" t="s">
        <v>1099</v>
      </c>
      <c r="D378" s="18" t="s">
        <v>1100</v>
      </c>
      <c r="E378" s="44" t="s">
        <v>1101</v>
      </c>
      <c r="F378" s="19" t="s">
        <v>1115</v>
      </c>
      <c r="G378" s="19" t="s">
        <v>165</v>
      </c>
      <c r="H378" s="141">
        <v>100</v>
      </c>
      <c r="I378" s="20">
        <f t="shared" si="5"/>
        <v>1106688</v>
      </c>
      <c r="J378" s="21" t="s">
        <v>53</v>
      </c>
      <c r="K378" s="22">
        <f>VLOOKUP($J378,Sheet1!$A$2:$B$95,2,FALSE)</f>
        <v>233200</v>
      </c>
      <c r="L378" s="23" t="s">
        <v>38</v>
      </c>
      <c r="M378" s="22">
        <f>VLOOKUP($L378,Sheet1!$A$2:$B$95,2,FALSE)</f>
        <v>354750</v>
      </c>
      <c r="N378" s="24" t="s">
        <v>136</v>
      </c>
      <c r="O378" s="25">
        <f>VLOOKUP($N378,Sheet1!$A$2:$B$95,2,FALSE)</f>
        <v>148500</v>
      </c>
      <c r="P378" s="46" t="s">
        <v>138</v>
      </c>
      <c r="Q378" s="25">
        <f>VLOOKUP($P378,Sheet1!$A$2:$B$95,2,FALSE)</f>
        <v>0</v>
      </c>
      <c r="R378" s="26" t="s">
        <v>150</v>
      </c>
      <c r="S378" s="27">
        <f>VLOOKUP($R378,Sheet1!$A$2:$B$95,2,FALSE)</f>
        <v>52938</v>
      </c>
      <c r="T378" s="26" t="s">
        <v>180</v>
      </c>
      <c r="U378" s="27">
        <f>VLOOKUP($T378,Sheet1!$A$2:$B$95,2,FALSE)</f>
        <v>0</v>
      </c>
      <c r="V378" s="42" t="s">
        <v>43</v>
      </c>
      <c r="W378" s="27">
        <f>VLOOKUP($V378,Sheet1!$A$2:$B$95,2,FALSE)</f>
        <v>78100</v>
      </c>
      <c r="X378" s="28" t="s">
        <v>71</v>
      </c>
      <c r="Y378" s="29">
        <f>VLOOKUP($X378,Sheet1!$A$2:$B$95,2,FALSE)</f>
        <v>0</v>
      </c>
      <c r="Z378" s="28" t="s">
        <v>76</v>
      </c>
      <c r="AA378" s="29">
        <f>VLOOKUP($Z378,Sheet1!$A$2:$B$95,2,FALSE)</f>
        <v>0</v>
      </c>
      <c r="AB378" s="28" t="s">
        <v>127</v>
      </c>
      <c r="AC378" s="29">
        <f>VLOOKUP($AB378,Sheet1!$A$2:$B$95,2,FALSE)</f>
        <v>40700</v>
      </c>
      <c r="AD378" s="31" t="s">
        <v>47</v>
      </c>
      <c r="AE378" s="32">
        <f>VLOOKUP($AD378,Sheet1!$A$2:$B$95,2,FALSE)</f>
        <v>0</v>
      </c>
      <c r="AF378" s="39" t="s">
        <v>48</v>
      </c>
      <c r="AG378" s="32">
        <f>VLOOKUP($AF378,Sheet1!$A$2:$B$95,2,FALSE)</f>
        <v>148500</v>
      </c>
      <c r="AH378" s="38" t="s">
        <v>49</v>
      </c>
      <c r="AI378" s="35">
        <f>VLOOKUP($AH378,Sheet1!$A$2:$B$95,2,FALSE)</f>
        <v>0</v>
      </c>
      <c r="AJ378" s="172" t="s">
        <v>50</v>
      </c>
      <c r="AK378" s="35">
        <f>VLOOKUP($AJ378,Sheet1!$A$2:$B$95,2,FALSE)</f>
        <v>50000</v>
      </c>
    </row>
    <row r="379" spans="1:37">
      <c r="A379" s="157">
        <v>339</v>
      </c>
      <c r="B379" s="181">
        <v>378</v>
      </c>
      <c r="C379" s="177" t="s">
        <v>303</v>
      </c>
      <c r="D379" s="18" t="s">
        <v>302</v>
      </c>
      <c r="E379" s="44" t="s">
        <v>304</v>
      </c>
      <c r="F379" s="126" t="s">
        <v>36</v>
      </c>
      <c r="G379" s="19" t="s">
        <v>165</v>
      </c>
      <c r="H379" s="141">
        <v>80</v>
      </c>
      <c r="I379" s="20">
        <f t="shared" si="5"/>
        <v>1101188</v>
      </c>
      <c r="J379" s="21" t="s">
        <v>75</v>
      </c>
      <c r="K379" s="22">
        <f>VLOOKUP($J379,Sheet1!$A$2:$B$95,2,FALSE)</f>
        <v>233200</v>
      </c>
      <c r="L379" s="23" t="s">
        <v>38</v>
      </c>
      <c r="M379" s="22">
        <f>VLOOKUP($L379,Sheet1!$A$2:$B$95,2,FALSE)</f>
        <v>354750</v>
      </c>
      <c r="N379" s="24" t="s">
        <v>136</v>
      </c>
      <c r="O379" s="25">
        <f>VLOOKUP($N379,Sheet1!$A$2:$B$95,2,FALSE)</f>
        <v>148500</v>
      </c>
      <c r="P379" s="24" t="s">
        <v>110</v>
      </c>
      <c r="Q379" s="25">
        <f>VLOOKUP($P379,Sheet1!$A$2:$B$95,2,FALSE)</f>
        <v>78100</v>
      </c>
      <c r="R379" s="26" t="s">
        <v>150</v>
      </c>
      <c r="S379" s="27">
        <f>VLOOKUP($R379,Sheet1!$A$2:$B$95,2,FALSE)</f>
        <v>52938</v>
      </c>
      <c r="T379" s="26" t="s">
        <v>180</v>
      </c>
      <c r="U379" s="27">
        <f>VLOOKUP($T379,Sheet1!$A$2:$B$95,2,FALSE)</f>
        <v>0</v>
      </c>
      <c r="V379" s="26" t="s">
        <v>43</v>
      </c>
      <c r="W379" s="27">
        <f>VLOOKUP($V379,Sheet1!$A$2:$B$95,2,FALSE)</f>
        <v>78100</v>
      </c>
      <c r="X379" s="28" t="s">
        <v>85</v>
      </c>
      <c r="Y379" s="29">
        <f>VLOOKUP($X379,Sheet1!$A$2:$B$95,2,FALSE)</f>
        <v>105600</v>
      </c>
      <c r="Z379" s="30" t="s">
        <v>76</v>
      </c>
      <c r="AA379" s="29">
        <f>VLOOKUP($Z379,Sheet1!$A$2:$B$95,2,FALSE)</f>
        <v>0</v>
      </c>
      <c r="AB379" s="30" t="s">
        <v>69</v>
      </c>
      <c r="AC379" s="29">
        <f>VLOOKUP($AB379,Sheet1!$A$2:$B$95,2,FALSE)</f>
        <v>0</v>
      </c>
      <c r="AD379" s="31" t="s">
        <v>47</v>
      </c>
      <c r="AE379" s="32">
        <f>VLOOKUP($AD379,Sheet1!$A$2:$B$95,2,FALSE)</f>
        <v>0</v>
      </c>
      <c r="AF379" s="33" t="s">
        <v>133</v>
      </c>
      <c r="AG379" s="32">
        <f>VLOOKUP($AF379,Sheet1!$A$2:$B$95,2,FALSE)</f>
        <v>0</v>
      </c>
      <c r="AH379" s="34" t="s">
        <v>58</v>
      </c>
      <c r="AI379" s="35">
        <f>VLOOKUP($AH379,Sheet1!$A$2:$B$95,2,FALSE)</f>
        <v>0</v>
      </c>
      <c r="AJ379" s="172" t="s">
        <v>50</v>
      </c>
      <c r="AK379" s="35">
        <f>VLOOKUP($AJ379,Sheet1!$A$2:$B$95,2,FALSE)</f>
        <v>50000</v>
      </c>
    </row>
    <row r="380" spans="1:37">
      <c r="A380" s="157">
        <v>177</v>
      </c>
      <c r="B380" s="181">
        <v>379</v>
      </c>
      <c r="C380" s="177" t="s">
        <v>740</v>
      </c>
      <c r="D380" s="18" t="s">
        <v>739</v>
      </c>
      <c r="E380" s="44" t="s">
        <v>743</v>
      </c>
      <c r="F380" s="19" t="s">
        <v>164</v>
      </c>
      <c r="G380" s="19" t="s">
        <v>165</v>
      </c>
      <c r="H380" s="141"/>
      <c r="I380" s="20">
        <f t="shared" si="5"/>
        <v>1099676</v>
      </c>
      <c r="J380" s="21" t="s">
        <v>37</v>
      </c>
      <c r="K380" s="22">
        <f>VLOOKUP($J380,Sheet1!$A$2:$B$95,2,FALSE)</f>
        <v>0</v>
      </c>
      <c r="L380" s="23" t="s">
        <v>53</v>
      </c>
      <c r="M380" s="22">
        <f>VLOOKUP($L380,Sheet1!$A$2:$B$95,2,FALSE)</f>
        <v>233200</v>
      </c>
      <c r="N380" s="24" t="s">
        <v>122</v>
      </c>
      <c r="O380" s="25">
        <f>VLOOKUP($N380,Sheet1!$A$2:$B$95,2,FALSE)</f>
        <v>484000</v>
      </c>
      <c r="P380" s="24" t="s">
        <v>54</v>
      </c>
      <c r="Q380" s="25">
        <f>VLOOKUP($P380,Sheet1!$A$2:$B$95,2,FALSE)</f>
        <v>0</v>
      </c>
      <c r="R380" s="26" t="s">
        <v>150</v>
      </c>
      <c r="S380" s="27">
        <f>VLOOKUP($R380,Sheet1!$A$2:$B$95,2,FALSE)</f>
        <v>52938</v>
      </c>
      <c r="T380" s="26" t="s">
        <v>180</v>
      </c>
      <c r="U380" s="27">
        <f>VLOOKUP($T380,Sheet1!$A$2:$B$95,2,FALSE)</f>
        <v>0</v>
      </c>
      <c r="V380" s="26" t="s">
        <v>43</v>
      </c>
      <c r="W380" s="27">
        <f>VLOOKUP($V380,Sheet1!$A$2:$B$95,2,FALSE)</f>
        <v>78100</v>
      </c>
      <c r="X380" s="28" t="s">
        <v>44</v>
      </c>
      <c r="Y380" s="29">
        <f>VLOOKUP($X380,Sheet1!$A$2:$B$95,2,FALSE)</f>
        <v>52938</v>
      </c>
      <c r="Z380" s="30" t="s">
        <v>57</v>
      </c>
      <c r="AA380" s="29">
        <f>VLOOKUP($Z380,Sheet1!$A$2:$B$95,2,FALSE)</f>
        <v>0</v>
      </c>
      <c r="AB380" s="30" t="s">
        <v>45</v>
      </c>
      <c r="AC380" s="29">
        <f>VLOOKUP($AB380,Sheet1!$A$2:$B$95,2,FALSE)</f>
        <v>0</v>
      </c>
      <c r="AD380" s="31" t="s">
        <v>47</v>
      </c>
      <c r="AE380" s="32">
        <f>VLOOKUP($AD380,Sheet1!$A$2:$B$95,2,FALSE)</f>
        <v>0</v>
      </c>
      <c r="AF380" s="33" t="s">
        <v>48</v>
      </c>
      <c r="AG380" s="32">
        <f>VLOOKUP($AF380,Sheet1!$A$2:$B$95,2,FALSE)</f>
        <v>148500</v>
      </c>
      <c r="AH380" s="34" t="s">
        <v>58</v>
      </c>
      <c r="AI380" s="35">
        <f>VLOOKUP($AH380,Sheet1!$A$2:$B$95,2,FALSE)</f>
        <v>0</v>
      </c>
      <c r="AJ380" s="172" t="s">
        <v>50</v>
      </c>
      <c r="AK380" s="35">
        <f>VLOOKUP($AJ380,Sheet1!$A$2:$B$95,2,FALSE)</f>
        <v>50000</v>
      </c>
    </row>
    <row r="381" spans="1:37">
      <c r="A381" s="157">
        <v>287</v>
      </c>
      <c r="B381" s="181">
        <v>380</v>
      </c>
      <c r="C381" s="177" t="s">
        <v>382</v>
      </c>
      <c r="D381" s="18" t="s">
        <v>381</v>
      </c>
      <c r="E381" s="44" t="s">
        <v>386</v>
      </c>
      <c r="F381" s="19" t="s">
        <v>164</v>
      </c>
      <c r="G381" s="19" t="s">
        <v>165</v>
      </c>
      <c r="H381" s="141"/>
      <c r="I381" s="20">
        <f t="shared" si="5"/>
        <v>1095688</v>
      </c>
      <c r="J381" s="21" t="s">
        <v>68</v>
      </c>
      <c r="K381" s="22">
        <f>VLOOKUP($J381,Sheet1!$A$2:$B$95,2,FALSE)</f>
        <v>233200</v>
      </c>
      <c r="L381" s="23" t="s">
        <v>53</v>
      </c>
      <c r="M381" s="22">
        <f>VLOOKUP($L381,Sheet1!$A$2:$B$95,2,FALSE)</f>
        <v>233200</v>
      </c>
      <c r="N381" s="24" t="s">
        <v>40</v>
      </c>
      <c r="O381" s="25">
        <f>VLOOKUP($N381,Sheet1!$A$2:$B$95,2,FALSE)</f>
        <v>52938</v>
      </c>
      <c r="P381" s="24" t="s">
        <v>54</v>
      </c>
      <c r="Q381" s="25">
        <f>VLOOKUP($P381,Sheet1!$A$2:$B$95,2,FALSE)</f>
        <v>0</v>
      </c>
      <c r="R381" s="26" t="s">
        <v>42</v>
      </c>
      <c r="S381" s="27">
        <f>VLOOKUP($R381,Sheet1!$A$2:$B$95,2,FALSE)</f>
        <v>28600</v>
      </c>
      <c r="T381" s="26" t="s">
        <v>159</v>
      </c>
      <c r="U381" s="27">
        <f>VLOOKUP($T381,Sheet1!$A$2:$B$95,2,FALSE)</f>
        <v>181500</v>
      </c>
      <c r="V381" s="26" t="s">
        <v>154</v>
      </c>
      <c r="W381" s="27">
        <f>VLOOKUP($V381,Sheet1!$A$2:$B$95,2,FALSE)</f>
        <v>0</v>
      </c>
      <c r="X381" s="28" t="s">
        <v>66</v>
      </c>
      <c r="Y381" s="29">
        <f>VLOOKUP($X381,Sheet1!$A$2:$B$95,2,FALSE)</f>
        <v>62150</v>
      </c>
      <c r="Z381" s="30" t="s">
        <v>45</v>
      </c>
      <c r="AA381" s="29">
        <f>VLOOKUP($Z381,Sheet1!$A$2:$B$95,2,FALSE)</f>
        <v>0</v>
      </c>
      <c r="AB381" s="117" t="s">
        <v>99</v>
      </c>
      <c r="AC381" s="29">
        <f>VLOOKUP($AB381,Sheet1!$A$2:$B$95,2,FALSE)</f>
        <v>105600</v>
      </c>
      <c r="AD381" s="31" t="s">
        <v>47</v>
      </c>
      <c r="AE381" s="32">
        <f>VLOOKUP($AD381,Sheet1!$A$2:$B$95,2,FALSE)</f>
        <v>0</v>
      </c>
      <c r="AF381" s="33" t="s">
        <v>48</v>
      </c>
      <c r="AG381" s="32">
        <f>VLOOKUP($AF381,Sheet1!$A$2:$B$95,2,FALSE)</f>
        <v>148500</v>
      </c>
      <c r="AH381" s="34" t="s">
        <v>58</v>
      </c>
      <c r="AI381" s="35">
        <f>VLOOKUP($AH381,Sheet1!$A$2:$B$95,2,FALSE)</f>
        <v>0</v>
      </c>
      <c r="AJ381" s="172" t="s">
        <v>50</v>
      </c>
      <c r="AK381" s="35">
        <f>VLOOKUP($AJ381,Sheet1!$A$2:$B$95,2,FALSE)</f>
        <v>50000</v>
      </c>
    </row>
    <row r="382" spans="1:37">
      <c r="A382" s="157">
        <v>307</v>
      </c>
      <c r="B382" s="181">
        <v>381</v>
      </c>
      <c r="C382" s="177" t="s">
        <v>191</v>
      </c>
      <c r="D382" s="18" t="s">
        <v>190</v>
      </c>
      <c r="E382" s="44" t="s">
        <v>192</v>
      </c>
      <c r="F382" s="19" t="s">
        <v>36</v>
      </c>
      <c r="G382" s="19" t="s">
        <v>165</v>
      </c>
      <c r="H382" s="141">
        <v>80</v>
      </c>
      <c r="I382" s="20">
        <f t="shared" si="5"/>
        <v>1079776</v>
      </c>
      <c r="J382" s="21" t="s">
        <v>37</v>
      </c>
      <c r="K382" s="22">
        <f>VLOOKUP($J382,Sheet1!$A$2:$B$95,2,FALSE)</f>
        <v>0</v>
      </c>
      <c r="L382" s="23" t="s">
        <v>53</v>
      </c>
      <c r="M382" s="22">
        <f>VLOOKUP($L382,Sheet1!$A$2:$B$95,2,FALSE)</f>
        <v>233200</v>
      </c>
      <c r="N382" s="24" t="s">
        <v>40</v>
      </c>
      <c r="O382" s="25">
        <f>VLOOKUP($N382,Sheet1!$A$2:$B$95,2,FALSE)</f>
        <v>52938</v>
      </c>
      <c r="P382" s="24" t="s">
        <v>122</v>
      </c>
      <c r="Q382" s="25">
        <f>VLOOKUP($P382,Sheet1!$A$2:$B$95,2,FALSE)</f>
        <v>484000</v>
      </c>
      <c r="R382" s="26" t="s">
        <v>180</v>
      </c>
      <c r="S382" s="27">
        <f>VLOOKUP($R382,Sheet1!$A$2:$B$95,2,FALSE)</f>
        <v>0</v>
      </c>
      <c r="T382" s="26" t="s">
        <v>42</v>
      </c>
      <c r="U382" s="27">
        <f>VLOOKUP($T382,Sheet1!$A$2:$B$95,2,FALSE)</f>
        <v>28600</v>
      </c>
      <c r="V382" s="26" t="s">
        <v>43</v>
      </c>
      <c r="W382" s="27">
        <f>VLOOKUP($V382,Sheet1!$A$2:$B$95,2,FALSE)</f>
        <v>78100</v>
      </c>
      <c r="X382" s="28" t="s">
        <v>44</v>
      </c>
      <c r="Y382" s="29">
        <f>VLOOKUP($X382,Sheet1!$A$2:$B$95,2,FALSE)</f>
        <v>52938</v>
      </c>
      <c r="Z382" s="117" t="s">
        <v>96</v>
      </c>
      <c r="AA382" s="29">
        <f>VLOOKUP($Z382,Sheet1!$A$2:$B$95,2,FALSE)</f>
        <v>0</v>
      </c>
      <c r="AB382" s="30" t="s">
        <v>46</v>
      </c>
      <c r="AC382" s="29">
        <f>VLOOKUP($AB382,Sheet1!$A$2:$B$95,2,FALSE)</f>
        <v>0</v>
      </c>
      <c r="AD382" s="31" t="s">
        <v>143</v>
      </c>
      <c r="AE382" s="32">
        <f>VLOOKUP($AD382,Sheet1!$A$2:$B$95,2,FALSE)</f>
        <v>0</v>
      </c>
      <c r="AF382" s="33" t="s">
        <v>133</v>
      </c>
      <c r="AG382" s="32">
        <f>VLOOKUP($AF382,Sheet1!$A$2:$B$95,2,FALSE)</f>
        <v>0</v>
      </c>
      <c r="AH382" s="34" t="s">
        <v>153</v>
      </c>
      <c r="AI382" s="35">
        <f>VLOOKUP($AH382,Sheet1!$A$2:$B$95,2,FALSE)</f>
        <v>100000</v>
      </c>
      <c r="AJ382" s="172" t="s">
        <v>50</v>
      </c>
      <c r="AK382" s="35">
        <f>VLOOKUP($AJ382,Sheet1!$A$2:$B$95,2,FALSE)</f>
        <v>50000</v>
      </c>
    </row>
    <row r="383" spans="1:37">
      <c r="A383" s="157">
        <v>382</v>
      </c>
      <c r="B383" s="181">
        <v>382</v>
      </c>
      <c r="C383" s="177" t="s">
        <v>431</v>
      </c>
      <c r="D383" s="18" t="s">
        <v>430</v>
      </c>
      <c r="E383" s="44" t="s">
        <v>432</v>
      </c>
      <c r="F383" s="19" t="s">
        <v>164</v>
      </c>
      <c r="G383" s="19" t="s">
        <v>165</v>
      </c>
      <c r="H383" s="141"/>
      <c r="I383" s="20">
        <f t="shared" si="5"/>
        <v>1075288</v>
      </c>
      <c r="J383" s="21" t="s">
        <v>64</v>
      </c>
      <c r="K383" s="22">
        <f>VLOOKUP($J383,Sheet1!$A$2:$B$95,2,FALSE)</f>
        <v>105600</v>
      </c>
      <c r="L383" s="23" t="s">
        <v>38</v>
      </c>
      <c r="M383" s="22">
        <f>VLOOKUP($L383,Sheet1!$A$2:$B$95,2,FALSE)</f>
        <v>354750</v>
      </c>
      <c r="N383" s="24" t="s">
        <v>136</v>
      </c>
      <c r="O383" s="25">
        <f>VLOOKUP($N383,Sheet1!$A$2:$B$95,2,FALSE)</f>
        <v>148500</v>
      </c>
      <c r="P383" s="24" t="s">
        <v>128</v>
      </c>
      <c r="Q383" s="25">
        <f>VLOOKUP($P383,Sheet1!$A$2:$B$95,2,FALSE)</f>
        <v>46200</v>
      </c>
      <c r="R383" s="26" t="s">
        <v>150</v>
      </c>
      <c r="S383" s="27">
        <f>VLOOKUP($R383,Sheet1!$A$2:$B$95,2,FALSE)</f>
        <v>52938</v>
      </c>
      <c r="T383" s="26" t="s">
        <v>174</v>
      </c>
      <c r="U383" s="27">
        <f>VLOOKUP($T383,Sheet1!$A$2:$B$95,2,FALSE)</f>
        <v>0</v>
      </c>
      <c r="V383" s="26" t="s">
        <v>43</v>
      </c>
      <c r="W383" s="27">
        <f>VLOOKUP($V383,Sheet1!$A$2:$B$95,2,FALSE)</f>
        <v>78100</v>
      </c>
      <c r="X383" s="28" t="s">
        <v>106</v>
      </c>
      <c r="Y383" s="29">
        <f>VLOOKUP($X383,Sheet1!$A$2:$B$95,2,FALSE)</f>
        <v>148500</v>
      </c>
      <c r="Z383" s="30" t="s">
        <v>127</v>
      </c>
      <c r="AA383" s="29">
        <f>VLOOKUP($Z383,Sheet1!$A$2:$B$95,2,FALSE)</f>
        <v>40700</v>
      </c>
      <c r="AB383" s="30" t="s">
        <v>69</v>
      </c>
      <c r="AC383" s="29">
        <f>VLOOKUP($AB383,Sheet1!$A$2:$B$95,2,FALSE)</f>
        <v>0</v>
      </c>
      <c r="AD383" s="31" t="s">
        <v>47</v>
      </c>
      <c r="AE383" s="32">
        <f>VLOOKUP($AD383,Sheet1!$A$2:$B$95,2,FALSE)</f>
        <v>0</v>
      </c>
      <c r="AF383" s="33" t="s">
        <v>133</v>
      </c>
      <c r="AG383" s="32">
        <f>VLOOKUP($AF383,Sheet1!$A$2:$B$95,2,FALSE)</f>
        <v>0</v>
      </c>
      <c r="AH383" s="34" t="s">
        <v>153</v>
      </c>
      <c r="AI383" s="35">
        <f>VLOOKUP($AH383,Sheet1!$A$2:$B$95,2,FALSE)</f>
        <v>100000</v>
      </c>
      <c r="AJ383" s="172" t="s">
        <v>151</v>
      </c>
      <c r="AK383" s="35">
        <f>VLOOKUP($AJ383,Sheet1!$A$2:$B$95,2,FALSE)</f>
        <v>0</v>
      </c>
    </row>
    <row r="384" spans="1:37">
      <c r="A384" s="157">
        <v>248</v>
      </c>
      <c r="B384" s="181">
        <v>383</v>
      </c>
      <c r="C384" s="177" t="s">
        <v>272</v>
      </c>
      <c r="D384" s="18" t="s">
        <v>271</v>
      </c>
      <c r="E384" s="44" t="s">
        <v>273</v>
      </c>
      <c r="F384" s="19" t="s">
        <v>36</v>
      </c>
      <c r="G384" s="19" t="s">
        <v>165</v>
      </c>
      <c r="H384" s="141">
        <v>80</v>
      </c>
      <c r="I384" s="20">
        <f t="shared" si="5"/>
        <v>1074288</v>
      </c>
      <c r="J384" s="21" t="s">
        <v>64</v>
      </c>
      <c r="K384" s="22">
        <f>VLOOKUP($J384,Sheet1!$A$2:$B$95,2,FALSE)</f>
        <v>105600</v>
      </c>
      <c r="L384" s="23" t="s">
        <v>38</v>
      </c>
      <c r="M384" s="22">
        <f>VLOOKUP($L384,Sheet1!$A$2:$B$95,2,FALSE)</f>
        <v>354750</v>
      </c>
      <c r="N384" s="24" t="s">
        <v>101</v>
      </c>
      <c r="O384" s="25">
        <f>VLOOKUP($N384,Sheet1!$A$2:$B$95,2,FALSE)</f>
        <v>396000</v>
      </c>
      <c r="P384" s="24" t="s">
        <v>128</v>
      </c>
      <c r="Q384" s="25">
        <f>VLOOKUP($P384,Sheet1!$A$2:$B$95,2,FALSE)</f>
        <v>46200</v>
      </c>
      <c r="R384" s="26" t="s">
        <v>180</v>
      </c>
      <c r="S384" s="27">
        <f>VLOOKUP($R384,Sheet1!$A$2:$B$95,2,FALSE)</f>
        <v>0</v>
      </c>
      <c r="T384" s="26" t="s">
        <v>56</v>
      </c>
      <c r="U384" s="27">
        <f>VLOOKUP($T384,Sheet1!$A$2:$B$95,2,FALSE)</f>
        <v>40700</v>
      </c>
      <c r="V384" s="26" t="s">
        <v>43</v>
      </c>
      <c r="W384" s="27">
        <f>VLOOKUP($V384,Sheet1!$A$2:$B$95,2,FALSE)</f>
        <v>78100</v>
      </c>
      <c r="X384" s="28" t="s">
        <v>44</v>
      </c>
      <c r="Y384" s="29">
        <f>VLOOKUP($X384,Sheet1!$A$2:$B$95,2,FALSE)</f>
        <v>52938</v>
      </c>
      <c r="Z384" s="30" t="s">
        <v>76</v>
      </c>
      <c r="AA384" s="29">
        <f>VLOOKUP($Z384,Sheet1!$A$2:$B$95,2,FALSE)</f>
        <v>0</v>
      </c>
      <c r="AB384" s="30" t="s">
        <v>69</v>
      </c>
      <c r="AC384" s="29">
        <f>VLOOKUP($AB384,Sheet1!$A$2:$B$95,2,FALSE)</f>
        <v>0</v>
      </c>
      <c r="AD384" s="31" t="s">
        <v>47</v>
      </c>
      <c r="AE384" s="32">
        <f>VLOOKUP($AD384,Sheet1!$A$2:$B$95,2,FALSE)</f>
        <v>0</v>
      </c>
      <c r="AF384" s="33" t="s">
        <v>133</v>
      </c>
      <c r="AG384" s="32">
        <f>VLOOKUP($AF384,Sheet1!$A$2:$B$95,2,FALSE)</f>
        <v>0</v>
      </c>
      <c r="AH384" s="34" t="s">
        <v>58</v>
      </c>
      <c r="AI384" s="35">
        <f>VLOOKUP($AH384,Sheet1!$A$2:$B$95,2,FALSE)</f>
        <v>0</v>
      </c>
      <c r="AJ384" s="172" t="s">
        <v>151</v>
      </c>
      <c r="AK384" s="35">
        <f>VLOOKUP($AJ384,Sheet1!$A$2:$B$95,2,FALSE)</f>
        <v>0</v>
      </c>
    </row>
    <row r="385" spans="1:37">
      <c r="A385" s="157">
        <v>192</v>
      </c>
      <c r="B385" s="181">
        <v>384</v>
      </c>
      <c r="C385" s="177" t="s">
        <v>905</v>
      </c>
      <c r="D385" s="18" t="s">
        <v>910</v>
      </c>
      <c r="E385" s="44" t="s">
        <v>899</v>
      </c>
      <c r="F385" s="19" t="s">
        <v>164</v>
      </c>
      <c r="G385" s="19" t="s">
        <v>165</v>
      </c>
      <c r="H385" s="141"/>
      <c r="I385" s="20">
        <f t="shared" si="5"/>
        <v>1068188</v>
      </c>
      <c r="J385" s="21" t="s">
        <v>53</v>
      </c>
      <c r="K385" s="22">
        <f>VLOOKUP($J385,Sheet1!$A$2:$B$95,2,FALSE)</f>
        <v>233200</v>
      </c>
      <c r="L385" s="23" t="s">
        <v>38</v>
      </c>
      <c r="M385" s="22">
        <f>VLOOKUP($L385,Sheet1!$A$2:$B$95,2,FALSE)</f>
        <v>354750</v>
      </c>
      <c r="N385" s="40" t="s">
        <v>39</v>
      </c>
      <c r="O385" s="25">
        <f>VLOOKUP($N385,Sheet1!$A$2:$B$95,2,FALSE)</f>
        <v>78100</v>
      </c>
      <c r="P385" s="24" t="s">
        <v>128</v>
      </c>
      <c r="Q385" s="25">
        <f>VLOOKUP($P385,Sheet1!$A$2:$B$95,2,FALSE)</f>
        <v>46200</v>
      </c>
      <c r="R385" s="26" t="s">
        <v>42</v>
      </c>
      <c r="S385" s="27">
        <f>VLOOKUP($R385,Sheet1!$A$2:$B$95,2,FALSE)</f>
        <v>28600</v>
      </c>
      <c r="T385" s="26" t="s">
        <v>55</v>
      </c>
      <c r="U385" s="27">
        <f>VLOOKUP($T385,Sheet1!$A$2:$B$95,2,FALSE)</f>
        <v>105600</v>
      </c>
      <c r="V385" s="42" t="s">
        <v>43</v>
      </c>
      <c r="W385" s="27">
        <f>VLOOKUP($V385,Sheet1!$A$2:$B$95,2,FALSE)</f>
        <v>78100</v>
      </c>
      <c r="X385" s="30" t="s">
        <v>44</v>
      </c>
      <c r="Y385" s="29">
        <f>VLOOKUP($X385,Sheet1!$A$2:$B$95,2,FALSE)</f>
        <v>52938</v>
      </c>
      <c r="Z385" s="30" t="s">
        <v>57</v>
      </c>
      <c r="AA385" s="29">
        <f>VLOOKUP($Z385,Sheet1!$A$2:$B$95,2,FALSE)</f>
        <v>0</v>
      </c>
      <c r="AB385" s="28" t="s">
        <v>127</v>
      </c>
      <c r="AC385" s="29">
        <f>VLOOKUP($AB385,Sheet1!$A$2:$B$95,2,FALSE)</f>
        <v>40700</v>
      </c>
      <c r="AD385" s="31" t="s">
        <v>47</v>
      </c>
      <c r="AE385" s="32">
        <f>VLOOKUP($AD385,Sheet1!$A$2:$B$95,2,FALSE)</f>
        <v>0</v>
      </c>
      <c r="AF385" s="39" t="s">
        <v>133</v>
      </c>
      <c r="AG385" s="32">
        <f>VLOOKUP($AF385,Sheet1!$A$2:$B$95,2,FALSE)</f>
        <v>0</v>
      </c>
      <c r="AH385" s="38" t="s">
        <v>58</v>
      </c>
      <c r="AI385" s="35">
        <f>VLOOKUP($AH385,Sheet1!$A$2:$B$95,2,FALSE)</f>
        <v>0</v>
      </c>
      <c r="AJ385" s="172" t="s">
        <v>50</v>
      </c>
      <c r="AK385" s="35">
        <f>VLOOKUP($AJ385,Sheet1!$A$2:$B$95,2,FALSE)</f>
        <v>50000</v>
      </c>
    </row>
    <row r="386" spans="1:37">
      <c r="A386" s="157">
        <v>215</v>
      </c>
      <c r="B386" s="181">
        <v>385</v>
      </c>
      <c r="C386" s="177" t="s">
        <v>973</v>
      </c>
      <c r="D386" s="18" t="s">
        <v>971</v>
      </c>
      <c r="E386" s="44" t="s">
        <v>974</v>
      </c>
      <c r="F386" s="19" t="s">
        <v>164</v>
      </c>
      <c r="G386" s="19" t="s">
        <v>165</v>
      </c>
      <c r="H386" s="141"/>
      <c r="I386" s="20">
        <f t="shared" ref="I386:I427" si="6">SUM(K386)+M386+O386+Q386+S386+U386+W386+Y386+AA386+AC386+AE386+AG386+AI386+AK386</f>
        <v>1067088</v>
      </c>
      <c r="J386" s="21" t="s">
        <v>68</v>
      </c>
      <c r="K386" s="22">
        <f>VLOOKUP($J386,Sheet1!$A$2:$B$95,2,FALSE)</f>
        <v>233200</v>
      </c>
      <c r="L386" s="23" t="s">
        <v>38</v>
      </c>
      <c r="M386" s="22">
        <f>VLOOKUP($L386,Sheet1!$A$2:$B$95,2,FALSE)</f>
        <v>354750</v>
      </c>
      <c r="N386" s="24" t="s">
        <v>40</v>
      </c>
      <c r="O386" s="25">
        <f>VLOOKUP($N386,Sheet1!$A$2:$B$95,2,FALSE)</f>
        <v>52938</v>
      </c>
      <c r="P386" s="24" t="s">
        <v>54</v>
      </c>
      <c r="Q386" s="25">
        <f>VLOOKUP($P386,Sheet1!$A$2:$B$95,2,FALSE)</f>
        <v>0</v>
      </c>
      <c r="R386" s="26" t="s">
        <v>148</v>
      </c>
      <c r="S386" s="27">
        <f>VLOOKUP($R386,Sheet1!$A$2:$B$95,2,FALSE)</f>
        <v>40700</v>
      </c>
      <c r="T386" s="48" t="s">
        <v>55</v>
      </c>
      <c r="U386" s="27">
        <f>VLOOKUP($T386,Sheet1!$A$2:$B$95,2,FALSE)</f>
        <v>105600</v>
      </c>
      <c r="V386" s="26" t="s">
        <v>43</v>
      </c>
      <c r="W386" s="27">
        <f>VLOOKUP($V386,Sheet1!$A$2:$B$95,2,FALSE)</f>
        <v>78100</v>
      </c>
      <c r="X386" s="30" t="s">
        <v>85</v>
      </c>
      <c r="Y386" s="29">
        <f>VLOOKUP($X386,Sheet1!$A$2:$B$95,2,FALSE)</f>
        <v>105600</v>
      </c>
      <c r="Z386" s="28" t="s">
        <v>72</v>
      </c>
      <c r="AA386" s="29">
        <f>VLOOKUP($Z386,Sheet1!$A$2:$B$95,2,FALSE)</f>
        <v>46200</v>
      </c>
      <c r="AB386" s="30" t="s">
        <v>69</v>
      </c>
      <c r="AC386" s="29">
        <f>VLOOKUP($AB386,Sheet1!$A$2:$B$95,2,FALSE)</f>
        <v>0</v>
      </c>
      <c r="AD386" s="31" t="s">
        <v>47</v>
      </c>
      <c r="AE386" s="32">
        <f>VLOOKUP($AD386,Sheet1!$A$2:$B$95,2,FALSE)</f>
        <v>0</v>
      </c>
      <c r="AF386" s="39" t="s">
        <v>143</v>
      </c>
      <c r="AG386" s="32">
        <f>VLOOKUP($AF386,Sheet1!$A$2:$B$95,2,FALSE)</f>
        <v>0</v>
      </c>
      <c r="AH386" s="38" t="s">
        <v>58</v>
      </c>
      <c r="AI386" s="35">
        <f>VLOOKUP($AH386,Sheet1!$A$2:$B$95,2,FALSE)</f>
        <v>0</v>
      </c>
      <c r="AJ386" s="172" t="s">
        <v>50</v>
      </c>
      <c r="AK386" s="35">
        <f>VLOOKUP($AJ386,Sheet1!$A$2:$B$95,2,FALSE)</f>
        <v>50000</v>
      </c>
    </row>
    <row r="387" spans="1:37">
      <c r="A387" s="157">
        <v>403</v>
      </c>
      <c r="B387" s="181">
        <v>386</v>
      </c>
      <c r="C387" s="177" t="s">
        <v>993</v>
      </c>
      <c r="D387" s="18" t="s">
        <v>992</v>
      </c>
      <c r="E387" s="44" t="s">
        <v>754</v>
      </c>
      <c r="F387" s="19" t="s">
        <v>164</v>
      </c>
      <c r="G387" s="19" t="s">
        <v>165</v>
      </c>
      <c r="H387" s="141"/>
      <c r="I387" s="20">
        <f t="shared" si="6"/>
        <v>1065850</v>
      </c>
      <c r="J387" s="21" t="s">
        <v>64</v>
      </c>
      <c r="K387" s="22">
        <f>VLOOKUP($J387,Sheet1!$A$2:$B$95,2,FALSE)</f>
        <v>105600</v>
      </c>
      <c r="L387" s="23" t="s">
        <v>38</v>
      </c>
      <c r="M387" s="22">
        <f>VLOOKUP($L387,Sheet1!$A$2:$B$95,2,FALSE)</f>
        <v>354750</v>
      </c>
      <c r="N387" s="24" t="s">
        <v>39</v>
      </c>
      <c r="O387" s="25">
        <f>VLOOKUP($N387,Sheet1!$A$2:$B$95,2,FALSE)</f>
        <v>78100</v>
      </c>
      <c r="P387" s="24" t="s">
        <v>101</v>
      </c>
      <c r="Q387" s="25">
        <f>VLOOKUP($P387,Sheet1!$A$2:$B$95,2,FALSE)</f>
        <v>396000</v>
      </c>
      <c r="R387" s="26" t="s">
        <v>148</v>
      </c>
      <c r="S387" s="27">
        <f>VLOOKUP($R387,Sheet1!$A$2:$B$95,2,FALSE)</f>
        <v>40700</v>
      </c>
      <c r="T387" s="26" t="s">
        <v>56</v>
      </c>
      <c r="U387" s="27">
        <f>VLOOKUP($T387,Sheet1!$A$2:$B$95,2,FALSE)</f>
        <v>40700</v>
      </c>
      <c r="V387" s="26" t="s">
        <v>180</v>
      </c>
      <c r="W387" s="27">
        <f>VLOOKUP($V387,Sheet1!$A$2:$B$95,2,FALSE)</f>
        <v>0</v>
      </c>
      <c r="X387" s="37" t="s">
        <v>76</v>
      </c>
      <c r="Y387" s="29">
        <f>VLOOKUP($X387,Sheet1!$A$2:$B$95,2,FALSE)</f>
        <v>0</v>
      </c>
      <c r="Z387" s="28" t="s">
        <v>46</v>
      </c>
      <c r="AA387" s="29">
        <f>VLOOKUP($Z387,Sheet1!$A$2:$B$95,2,FALSE)</f>
        <v>0</v>
      </c>
      <c r="AB387" s="28" t="s">
        <v>69</v>
      </c>
      <c r="AC387" s="29">
        <f>VLOOKUP($AB387,Sheet1!$A$2:$B$95,2,FALSE)</f>
        <v>0</v>
      </c>
      <c r="AD387" s="31" t="s">
        <v>47</v>
      </c>
      <c r="AE387" s="32">
        <f>VLOOKUP($AD387,Sheet1!$A$2:$B$95,2,FALSE)</f>
        <v>0</v>
      </c>
      <c r="AF387" s="33" t="s">
        <v>143</v>
      </c>
      <c r="AG387" s="32">
        <f>VLOOKUP($AF387,Sheet1!$A$2:$B$95,2,FALSE)</f>
        <v>0</v>
      </c>
      <c r="AH387" s="38" t="s">
        <v>49</v>
      </c>
      <c r="AI387" s="35">
        <f>VLOOKUP($AH387,Sheet1!$A$2:$B$95,2,FALSE)</f>
        <v>0</v>
      </c>
      <c r="AJ387" s="172" t="s">
        <v>50</v>
      </c>
      <c r="AK387" s="35">
        <f>VLOOKUP($AJ387,Sheet1!$A$2:$B$95,2,FALSE)</f>
        <v>50000</v>
      </c>
    </row>
    <row r="388" spans="1:37">
      <c r="A388" s="157">
        <v>352</v>
      </c>
      <c r="B388" s="181">
        <v>387</v>
      </c>
      <c r="C388" s="177" t="s">
        <v>309</v>
      </c>
      <c r="D388" s="18" t="s">
        <v>308</v>
      </c>
      <c r="E388" s="44" t="s">
        <v>307</v>
      </c>
      <c r="F388" s="19" t="s">
        <v>164</v>
      </c>
      <c r="G388" s="19" t="s">
        <v>165</v>
      </c>
      <c r="H388" s="141"/>
      <c r="I388" s="20">
        <f t="shared" si="6"/>
        <v>1062710</v>
      </c>
      <c r="J388" s="21" t="s">
        <v>64</v>
      </c>
      <c r="K388" s="22">
        <f>VLOOKUP($J388,Sheet1!$A$2:$B$95,2,FALSE)</f>
        <v>105600</v>
      </c>
      <c r="L388" s="23" t="s">
        <v>53</v>
      </c>
      <c r="M388" s="22">
        <f>VLOOKUP($L388,Sheet1!$A$2:$B$95,2,FALSE)</f>
        <v>233200</v>
      </c>
      <c r="N388" s="24" t="s">
        <v>121</v>
      </c>
      <c r="O388" s="25">
        <f>VLOOKUP($N388,Sheet1!$A$2:$B$95,2,FALSE)</f>
        <v>0</v>
      </c>
      <c r="P388" s="24" t="s">
        <v>115</v>
      </c>
      <c r="Q388" s="25">
        <f>VLOOKUP($P388,Sheet1!$A$2:$B$95,2,FALSE)</f>
        <v>30140</v>
      </c>
      <c r="R388" s="26" t="s">
        <v>152</v>
      </c>
      <c r="S388" s="27">
        <f>VLOOKUP($R388,Sheet1!$A$2:$B$95,2,FALSE)</f>
        <v>233200</v>
      </c>
      <c r="T388" s="26" t="s">
        <v>140</v>
      </c>
      <c r="U388" s="27">
        <f>VLOOKUP($T388,Sheet1!$A$2:$B$95,2,FALSE)</f>
        <v>354750</v>
      </c>
      <c r="V388" s="26" t="s">
        <v>43</v>
      </c>
      <c r="W388" s="27">
        <f>VLOOKUP($V388,Sheet1!$A$2:$B$95,2,FALSE)</f>
        <v>78100</v>
      </c>
      <c r="X388" s="28" t="s">
        <v>76</v>
      </c>
      <c r="Y388" s="29">
        <f>VLOOKUP($X388,Sheet1!$A$2:$B$95,2,FALSE)</f>
        <v>0</v>
      </c>
      <c r="Z388" s="30" t="s">
        <v>96</v>
      </c>
      <c r="AA388" s="29">
        <f>VLOOKUP($Z388,Sheet1!$A$2:$B$95,2,FALSE)</f>
        <v>0</v>
      </c>
      <c r="AB388" s="30" t="s">
        <v>57</v>
      </c>
      <c r="AC388" s="29">
        <f>VLOOKUP($AB388,Sheet1!$A$2:$B$95,2,FALSE)</f>
        <v>0</v>
      </c>
      <c r="AD388" s="31" t="s">
        <v>137</v>
      </c>
      <c r="AE388" s="32">
        <f>VLOOKUP($AD388,Sheet1!$A$2:$B$95,2,FALSE)</f>
        <v>27720</v>
      </c>
      <c r="AF388" s="33" t="s">
        <v>147</v>
      </c>
      <c r="AG388" s="32">
        <f>VLOOKUP($AF388,Sheet1!$A$2:$B$95,2,FALSE)</f>
        <v>0</v>
      </c>
      <c r="AH388" s="34" t="s">
        <v>49</v>
      </c>
      <c r="AI388" s="35">
        <f>VLOOKUP($AH388,Sheet1!$A$2:$B$95,2,FALSE)</f>
        <v>0</v>
      </c>
      <c r="AJ388" s="172" t="s">
        <v>151</v>
      </c>
      <c r="AK388" s="35">
        <f>VLOOKUP($AJ388,Sheet1!$A$2:$B$95,2,FALSE)</f>
        <v>0</v>
      </c>
    </row>
    <row r="389" spans="1:37">
      <c r="A389" s="157">
        <v>131</v>
      </c>
      <c r="B389" s="181">
        <v>388</v>
      </c>
      <c r="C389" s="177" t="s">
        <v>924</v>
      </c>
      <c r="D389" s="43" t="s">
        <v>923</v>
      </c>
      <c r="E389" s="44" t="s">
        <v>925</v>
      </c>
      <c r="F389" s="19" t="s">
        <v>164</v>
      </c>
      <c r="G389" s="19" t="s">
        <v>165</v>
      </c>
      <c r="H389" s="141"/>
      <c r="I389" s="20">
        <f t="shared" si="6"/>
        <v>1048850</v>
      </c>
      <c r="J389" s="21" t="s">
        <v>81</v>
      </c>
      <c r="K389" s="22">
        <f>VLOOKUP($J389,Sheet1!$A$2:$B$95,2,FALSE)</f>
        <v>105600</v>
      </c>
      <c r="L389" s="23" t="s">
        <v>38</v>
      </c>
      <c r="M389" s="22">
        <f>VLOOKUP($L389,Sheet1!$A$2:$B$95,2,FALSE)</f>
        <v>354750</v>
      </c>
      <c r="N389" s="24" t="s">
        <v>101</v>
      </c>
      <c r="O389" s="25">
        <f>VLOOKUP($N389,Sheet1!$A$2:$B$95,2,FALSE)</f>
        <v>396000</v>
      </c>
      <c r="P389" s="24" t="s">
        <v>132</v>
      </c>
      <c r="Q389" s="25">
        <f>VLOOKUP($P389,Sheet1!$A$2:$B$95,2,FALSE)</f>
        <v>78100</v>
      </c>
      <c r="R389" s="26" t="s">
        <v>41</v>
      </c>
      <c r="S389" s="27">
        <f>VLOOKUP($R389,Sheet1!$A$2:$B$95,2,FALSE)</f>
        <v>68200</v>
      </c>
      <c r="T389" s="26" t="s">
        <v>156</v>
      </c>
      <c r="U389" s="27">
        <f>VLOOKUP($T389,Sheet1!$A$2:$B$95,2,FALSE)</f>
        <v>0</v>
      </c>
      <c r="V389" s="42" t="s">
        <v>180</v>
      </c>
      <c r="W389" s="27">
        <f>VLOOKUP($V389,Sheet1!$A$2:$B$95,2,FALSE)</f>
        <v>0</v>
      </c>
      <c r="X389" s="37" t="s">
        <v>72</v>
      </c>
      <c r="Y389" s="29">
        <f>VLOOKUP($X389,Sheet1!$A$2:$B$95,2,FALSE)</f>
        <v>46200</v>
      </c>
      <c r="Z389" s="28" t="s">
        <v>76</v>
      </c>
      <c r="AA389" s="29">
        <f>VLOOKUP($Z389,Sheet1!$A$2:$B$95,2,FALSE)</f>
        <v>0</v>
      </c>
      <c r="AB389" s="28" t="s">
        <v>69</v>
      </c>
      <c r="AC389" s="29">
        <f>VLOOKUP($AB389,Sheet1!$A$2:$B$95,2,FALSE)</f>
        <v>0</v>
      </c>
      <c r="AD389" s="31" t="s">
        <v>143</v>
      </c>
      <c r="AE389" s="32">
        <f>VLOOKUP($AD389,Sheet1!$A$2:$B$95,2,FALSE)</f>
        <v>0</v>
      </c>
      <c r="AF389" s="39" t="s">
        <v>142</v>
      </c>
      <c r="AG389" s="32">
        <f>VLOOKUP($AF389,Sheet1!$A$2:$B$95,2,FALSE)</f>
        <v>0</v>
      </c>
      <c r="AH389" s="38" t="s">
        <v>49</v>
      </c>
      <c r="AI389" s="35">
        <f>VLOOKUP($AH389,Sheet1!$A$2:$B$95,2,FALSE)</f>
        <v>0</v>
      </c>
      <c r="AJ389" s="172" t="s">
        <v>58</v>
      </c>
      <c r="AK389" s="35">
        <f>VLOOKUP($AJ389,Sheet1!$A$2:$B$95,2,FALSE)</f>
        <v>0</v>
      </c>
    </row>
    <row r="390" spans="1:37">
      <c r="A390" s="157">
        <v>336</v>
      </c>
      <c r="B390" s="181">
        <v>389</v>
      </c>
      <c r="C390" s="177" t="s">
        <v>536</v>
      </c>
      <c r="D390" s="18" t="s">
        <v>541</v>
      </c>
      <c r="E390" s="44" t="s">
        <v>539</v>
      </c>
      <c r="F390" s="19" t="s">
        <v>36</v>
      </c>
      <c r="G390" s="19" t="s">
        <v>165</v>
      </c>
      <c r="H390" s="141">
        <v>240</v>
      </c>
      <c r="I390" s="20">
        <f t="shared" si="6"/>
        <v>1043640</v>
      </c>
      <c r="J390" s="21" t="s">
        <v>75</v>
      </c>
      <c r="K390" s="22">
        <f>VLOOKUP($J390,Sheet1!$A$2:$B$95,2,FALSE)</f>
        <v>233200</v>
      </c>
      <c r="L390" s="23" t="s">
        <v>53</v>
      </c>
      <c r="M390" s="22">
        <f>VLOOKUP($L390,Sheet1!$A$2:$B$95,2,FALSE)</f>
        <v>233200</v>
      </c>
      <c r="N390" s="24" t="s">
        <v>136</v>
      </c>
      <c r="O390" s="25">
        <f>VLOOKUP($N390,Sheet1!$A$2:$B$95,2,FALSE)</f>
        <v>148500</v>
      </c>
      <c r="P390" s="24" t="s">
        <v>115</v>
      </c>
      <c r="Q390" s="25">
        <f>VLOOKUP($P390,Sheet1!$A$2:$B$95,2,FALSE)</f>
        <v>30140</v>
      </c>
      <c r="R390" s="26" t="s">
        <v>42</v>
      </c>
      <c r="S390" s="27">
        <f>VLOOKUP($R390,Sheet1!$A$2:$B$95,2,FALSE)</f>
        <v>28600</v>
      </c>
      <c r="T390" s="26" t="s">
        <v>41</v>
      </c>
      <c r="U390" s="27">
        <f>VLOOKUP($T390,Sheet1!$A$2:$B$95,2,FALSE)</f>
        <v>68200</v>
      </c>
      <c r="V390" s="26" t="s">
        <v>43</v>
      </c>
      <c r="W390" s="27">
        <f>VLOOKUP($V390,Sheet1!$A$2:$B$95,2,FALSE)</f>
        <v>78100</v>
      </c>
      <c r="X390" s="28" t="s">
        <v>113</v>
      </c>
      <c r="Y390" s="29">
        <f>VLOOKUP($X390,Sheet1!$A$2:$B$95,2,FALSE)</f>
        <v>33000</v>
      </c>
      <c r="Z390" s="30" t="s">
        <v>127</v>
      </c>
      <c r="AA390" s="29">
        <f>VLOOKUP($Z390,Sheet1!$A$2:$B$95,2,FALSE)</f>
        <v>40700</v>
      </c>
      <c r="AB390" s="30" t="s">
        <v>69</v>
      </c>
      <c r="AC390" s="29">
        <f>VLOOKUP($AB390,Sheet1!$A$2:$B$95,2,FALSE)</f>
        <v>0</v>
      </c>
      <c r="AD390" s="31" t="s">
        <v>47</v>
      </c>
      <c r="AE390" s="32">
        <f>VLOOKUP($AD390,Sheet1!$A$2:$B$95,2,FALSE)</f>
        <v>0</v>
      </c>
      <c r="AF390" s="33" t="s">
        <v>133</v>
      </c>
      <c r="AG390" s="32">
        <f>VLOOKUP($AF390,Sheet1!$A$2:$B$95,2,FALSE)</f>
        <v>0</v>
      </c>
      <c r="AH390" s="34" t="s">
        <v>153</v>
      </c>
      <c r="AI390" s="35">
        <f>VLOOKUP($AH390,Sheet1!$A$2:$B$95,2,FALSE)</f>
        <v>100000</v>
      </c>
      <c r="AJ390" s="172" t="s">
        <v>50</v>
      </c>
      <c r="AK390" s="35">
        <f>VLOOKUP($AJ390,Sheet1!$A$2:$B$95,2,FALSE)</f>
        <v>50000</v>
      </c>
    </row>
    <row r="391" spans="1:37">
      <c r="A391" s="157">
        <v>306</v>
      </c>
      <c r="B391" s="181">
        <v>390</v>
      </c>
      <c r="C391" s="177" t="s">
        <v>298</v>
      </c>
      <c r="D391" s="18" t="s">
        <v>296</v>
      </c>
      <c r="E391" s="44" t="s">
        <v>297</v>
      </c>
      <c r="F391" s="19" t="s">
        <v>164</v>
      </c>
      <c r="G391" s="19" t="s">
        <v>165</v>
      </c>
      <c r="H391" s="141"/>
      <c r="I391" s="20">
        <f t="shared" si="6"/>
        <v>1042750</v>
      </c>
      <c r="J391" s="21" t="s">
        <v>37</v>
      </c>
      <c r="K391" s="22">
        <f>VLOOKUP($J391,Sheet1!$A$2:$B$95,2,FALSE)</f>
        <v>0</v>
      </c>
      <c r="L391" s="23" t="s">
        <v>68</v>
      </c>
      <c r="M391" s="22">
        <f>VLOOKUP($L391,Sheet1!$A$2:$B$95,2,FALSE)</f>
        <v>233200</v>
      </c>
      <c r="N391" s="24" t="s">
        <v>39</v>
      </c>
      <c r="O391" s="25">
        <f>VLOOKUP($N391,Sheet1!$A$2:$B$95,2,FALSE)</f>
        <v>78100</v>
      </c>
      <c r="P391" s="24" t="s">
        <v>103</v>
      </c>
      <c r="Q391" s="25">
        <f>VLOOKUP($P391,Sheet1!$A$2:$B$95,2,FALSE)</f>
        <v>62150</v>
      </c>
      <c r="R391" s="26" t="s">
        <v>159</v>
      </c>
      <c r="S391" s="27">
        <f>VLOOKUP($R391,Sheet1!$A$2:$B$95,2,FALSE)</f>
        <v>181500</v>
      </c>
      <c r="T391" s="26" t="s">
        <v>55</v>
      </c>
      <c r="U391" s="27">
        <f>VLOOKUP($T391,Sheet1!$A$2:$B$95,2,FALSE)</f>
        <v>105600</v>
      </c>
      <c r="V391" s="26" t="s">
        <v>43</v>
      </c>
      <c r="W391" s="27">
        <f>VLOOKUP($V391,Sheet1!$A$2:$B$95,2,FALSE)</f>
        <v>78100</v>
      </c>
      <c r="X391" s="28" t="s">
        <v>85</v>
      </c>
      <c r="Y391" s="29">
        <f>VLOOKUP($X391,Sheet1!$A$2:$B$95,2,FALSE)</f>
        <v>105600</v>
      </c>
      <c r="Z391" s="30" t="s">
        <v>119</v>
      </c>
      <c r="AA391" s="29">
        <f>VLOOKUP($Z391,Sheet1!$A$2:$B$95,2,FALSE)</f>
        <v>0</v>
      </c>
      <c r="AB391" s="30" t="s">
        <v>69</v>
      </c>
      <c r="AC391" s="29">
        <f>VLOOKUP($AB391,Sheet1!$A$2:$B$95,2,FALSE)</f>
        <v>0</v>
      </c>
      <c r="AD391" s="31" t="s">
        <v>48</v>
      </c>
      <c r="AE391" s="32">
        <f>VLOOKUP($AD391,Sheet1!$A$2:$B$95,2,FALSE)</f>
        <v>148500</v>
      </c>
      <c r="AF391" s="33" t="s">
        <v>133</v>
      </c>
      <c r="AG391" s="32">
        <f>VLOOKUP($AF391,Sheet1!$A$2:$B$95,2,FALSE)</f>
        <v>0</v>
      </c>
      <c r="AH391" s="34" t="s">
        <v>58</v>
      </c>
      <c r="AI391" s="35">
        <f>VLOOKUP($AH391,Sheet1!$A$2:$B$95,2,FALSE)</f>
        <v>0</v>
      </c>
      <c r="AJ391" s="172" t="s">
        <v>50</v>
      </c>
      <c r="AK391" s="35">
        <f>VLOOKUP($AJ391,Sheet1!$A$2:$B$95,2,FALSE)</f>
        <v>50000</v>
      </c>
    </row>
    <row r="392" spans="1:37">
      <c r="A392" s="157">
        <v>195</v>
      </c>
      <c r="B392" s="181">
        <v>391</v>
      </c>
      <c r="C392" s="177" t="s">
        <v>798</v>
      </c>
      <c r="D392" s="18" t="s">
        <v>796</v>
      </c>
      <c r="E392" s="44" t="s">
        <v>799</v>
      </c>
      <c r="F392" s="19" t="s">
        <v>164</v>
      </c>
      <c r="G392" s="19" t="s">
        <v>165</v>
      </c>
      <c r="H392" s="141"/>
      <c r="I392" s="20">
        <f t="shared" si="6"/>
        <v>1041650</v>
      </c>
      <c r="J392" s="21" t="s">
        <v>37</v>
      </c>
      <c r="K392" s="22">
        <f>VLOOKUP($J392,Sheet1!$A$2:$B$95,2,FALSE)</f>
        <v>0</v>
      </c>
      <c r="L392" s="23" t="s">
        <v>38</v>
      </c>
      <c r="M392" s="22">
        <f>VLOOKUP($L392,Sheet1!$A$2:$B$95,2,FALSE)</f>
        <v>354750</v>
      </c>
      <c r="N392" s="24" t="s">
        <v>132</v>
      </c>
      <c r="O392" s="25">
        <f>VLOOKUP($N392,Sheet1!$A$2:$B$95,2,FALSE)</f>
        <v>78100</v>
      </c>
      <c r="P392" s="24" t="s">
        <v>54</v>
      </c>
      <c r="Q392" s="25">
        <f>VLOOKUP($P392,Sheet1!$A$2:$B$95,2,FALSE)</f>
        <v>0</v>
      </c>
      <c r="R392" s="26" t="s">
        <v>152</v>
      </c>
      <c r="S392" s="27">
        <f>VLOOKUP($R392,Sheet1!$A$2:$B$95,2,FALSE)</f>
        <v>233200</v>
      </c>
      <c r="T392" s="26" t="s">
        <v>55</v>
      </c>
      <c r="U392" s="27">
        <f>VLOOKUP($T392,Sheet1!$A$2:$B$95,2,FALSE)</f>
        <v>105600</v>
      </c>
      <c r="V392" s="26" t="s">
        <v>43</v>
      </c>
      <c r="W392" s="27">
        <f>VLOOKUP($V392,Sheet1!$A$2:$B$95,2,FALSE)</f>
        <v>78100</v>
      </c>
      <c r="X392" s="28" t="s">
        <v>85</v>
      </c>
      <c r="Y392" s="29">
        <f>VLOOKUP($X392,Sheet1!$A$2:$B$95,2,FALSE)</f>
        <v>105600</v>
      </c>
      <c r="Z392" s="30" t="s">
        <v>116</v>
      </c>
      <c r="AA392" s="29">
        <f>VLOOKUP($Z392,Sheet1!$A$2:$B$95,2,FALSE)</f>
        <v>36300</v>
      </c>
      <c r="AB392" s="30" t="s">
        <v>69</v>
      </c>
      <c r="AC392" s="29">
        <f>VLOOKUP($AB392,Sheet1!$A$2:$B$95,2,FALSE)</f>
        <v>0</v>
      </c>
      <c r="AD392" s="31" t="s">
        <v>47</v>
      </c>
      <c r="AE392" s="32">
        <f>VLOOKUP($AD392,Sheet1!$A$2:$B$95,2,FALSE)</f>
        <v>0</v>
      </c>
      <c r="AF392" s="33" t="s">
        <v>133</v>
      </c>
      <c r="AG392" s="32">
        <f>VLOOKUP($AF392,Sheet1!$A$2:$B$95,2,FALSE)</f>
        <v>0</v>
      </c>
      <c r="AH392" s="34" t="s">
        <v>58</v>
      </c>
      <c r="AI392" s="35">
        <f>VLOOKUP($AH392,Sheet1!$A$2:$B$95,2,FALSE)</f>
        <v>0</v>
      </c>
      <c r="AJ392" s="172" t="s">
        <v>50</v>
      </c>
      <c r="AK392" s="35">
        <f>VLOOKUP($AJ392,Sheet1!$A$2:$B$95,2,FALSE)</f>
        <v>50000</v>
      </c>
    </row>
    <row r="393" spans="1:37">
      <c r="A393" s="157">
        <v>135</v>
      </c>
      <c r="B393" s="181">
        <v>392</v>
      </c>
      <c r="C393" s="177" t="s">
        <v>554</v>
      </c>
      <c r="D393" s="18" t="s">
        <v>552</v>
      </c>
      <c r="E393" s="44" t="s">
        <v>556</v>
      </c>
      <c r="F393" s="19" t="s">
        <v>36</v>
      </c>
      <c r="G393" s="19" t="s">
        <v>165</v>
      </c>
      <c r="H393" s="141" t="s">
        <v>1112</v>
      </c>
      <c r="I393" s="20">
        <f t="shared" si="6"/>
        <v>1041550</v>
      </c>
      <c r="J393" s="21" t="s">
        <v>64</v>
      </c>
      <c r="K393" s="22">
        <f>VLOOKUP($J393,Sheet1!$A$2:$B$95,2,FALSE)</f>
        <v>105600</v>
      </c>
      <c r="L393" s="23" t="s">
        <v>75</v>
      </c>
      <c r="M393" s="22">
        <f>VLOOKUP($L393,Sheet1!$A$2:$B$95,2,FALSE)</f>
        <v>233200</v>
      </c>
      <c r="N393" s="24" t="s">
        <v>118</v>
      </c>
      <c r="O393" s="25">
        <f>VLOOKUP($N393,Sheet1!$A$2:$B$95,2,FALSE)</f>
        <v>0</v>
      </c>
      <c r="P393" s="24" t="s">
        <v>110</v>
      </c>
      <c r="Q393" s="25">
        <f>VLOOKUP($P393,Sheet1!$A$2:$B$95,2,FALSE)</f>
        <v>78100</v>
      </c>
      <c r="R393" s="26" t="s">
        <v>156</v>
      </c>
      <c r="S393" s="27">
        <f>VLOOKUP($R393,Sheet1!$A$2:$B$95,2,FALSE)</f>
        <v>0</v>
      </c>
      <c r="T393" s="26" t="s">
        <v>159</v>
      </c>
      <c r="U393" s="27">
        <f>VLOOKUP($T393,Sheet1!$A$2:$B$95,2,FALSE)</f>
        <v>181500</v>
      </c>
      <c r="V393" s="26" t="s">
        <v>174</v>
      </c>
      <c r="W393" s="27">
        <f>VLOOKUP($V393,Sheet1!$A$2:$B$95,2,FALSE)</f>
        <v>0</v>
      </c>
      <c r="X393" s="28" t="s">
        <v>66</v>
      </c>
      <c r="Y393" s="29">
        <f>VLOOKUP($X393,Sheet1!$A$2:$B$95,2,FALSE)</f>
        <v>62150</v>
      </c>
      <c r="Z393" s="30" t="s">
        <v>72</v>
      </c>
      <c r="AA393" s="29">
        <f>VLOOKUP($Z393,Sheet1!$A$2:$B$95,2,FALSE)</f>
        <v>46200</v>
      </c>
      <c r="AB393" s="30" t="s">
        <v>116</v>
      </c>
      <c r="AC393" s="29">
        <f>VLOOKUP($AB393,Sheet1!$A$2:$B$95,2,FALSE)</f>
        <v>36300</v>
      </c>
      <c r="AD393" s="31" t="s">
        <v>48</v>
      </c>
      <c r="AE393" s="32">
        <f>VLOOKUP($AD393,Sheet1!$A$2:$B$95,2,FALSE)</f>
        <v>148500</v>
      </c>
      <c r="AF393" s="33" t="s">
        <v>142</v>
      </c>
      <c r="AG393" s="32">
        <f>VLOOKUP($AF393,Sheet1!$A$2:$B$95,2,FALSE)</f>
        <v>0</v>
      </c>
      <c r="AH393" s="34" t="s">
        <v>153</v>
      </c>
      <c r="AI393" s="35">
        <f>VLOOKUP($AH393,Sheet1!$A$2:$B$95,2,FALSE)</f>
        <v>100000</v>
      </c>
      <c r="AJ393" s="172" t="s">
        <v>50</v>
      </c>
      <c r="AK393" s="35">
        <f>VLOOKUP($AJ393,Sheet1!$A$2:$B$95,2,FALSE)</f>
        <v>50000</v>
      </c>
    </row>
    <row r="394" spans="1:37">
      <c r="A394" s="157">
        <v>46</v>
      </c>
      <c r="B394" s="181">
        <v>393</v>
      </c>
      <c r="C394" s="177" t="s">
        <v>628</v>
      </c>
      <c r="D394" s="18" t="s">
        <v>627</v>
      </c>
      <c r="E394" s="44" t="s">
        <v>629</v>
      </c>
      <c r="F394" s="19" t="s">
        <v>164</v>
      </c>
      <c r="G394" s="19" t="s">
        <v>165</v>
      </c>
      <c r="H394" s="141"/>
      <c r="I394" s="20">
        <f t="shared" si="6"/>
        <v>1040038</v>
      </c>
      <c r="J394" s="21" t="s">
        <v>75</v>
      </c>
      <c r="K394" s="22">
        <f>VLOOKUP($J394,Sheet1!$A$2:$B$95,2,FALSE)</f>
        <v>233200</v>
      </c>
      <c r="L394" s="23" t="s">
        <v>53</v>
      </c>
      <c r="M394" s="22">
        <f>VLOOKUP($L394,Sheet1!$A$2:$B$95,2,FALSE)</f>
        <v>233200</v>
      </c>
      <c r="N394" s="24" t="s">
        <v>118</v>
      </c>
      <c r="O394" s="25">
        <f>VLOOKUP($N394,Sheet1!$A$2:$B$95,2,FALSE)</f>
        <v>0</v>
      </c>
      <c r="P394" s="24" t="s">
        <v>39</v>
      </c>
      <c r="Q394" s="25">
        <f>VLOOKUP($P394,Sheet1!$A$2:$B$95,2,FALSE)</f>
        <v>78100</v>
      </c>
      <c r="R394" s="26" t="s">
        <v>41</v>
      </c>
      <c r="S394" s="27">
        <f>VLOOKUP($R394,Sheet1!$A$2:$B$95,2,FALSE)</f>
        <v>68200</v>
      </c>
      <c r="T394" s="26" t="s">
        <v>56</v>
      </c>
      <c r="U394" s="27">
        <f>VLOOKUP($T394,Sheet1!$A$2:$B$95,2,FALSE)</f>
        <v>40700</v>
      </c>
      <c r="V394" s="26" t="s">
        <v>43</v>
      </c>
      <c r="W394" s="27">
        <f>VLOOKUP($V394,Sheet1!$A$2:$B$95,2,FALSE)</f>
        <v>78100</v>
      </c>
      <c r="X394" s="28" t="s">
        <v>44</v>
      </c>
      <c r="Y394" s="29">
        <f>VLOOKUP($X394,Sheet1!$A$2:$B$95,2,FALSE)</f>
        <v>52938</v>
      </c>
      <c r="Z394" s="30" t="s">
        <v>85</v>
      </c>
      <c r="AA394" s="29">
        <f>VLOOKUP($Z394,Sheet1!$A$2:$B$95,2,FALSE)</f>
        <v>105600</v>
      </c>
      <c r="AB394" s="30" t="s">
        <v>76</v>
      </c>
      <c r="AC394" s="29">
        <f>VLOOKUP($AB394,Sheet1!$A$2:$B$95,2,FALSE)</f>
        <v>0</v>
      </c>
      <c r="AD394" s="31" t="s">
        <v>47</v>
      </c>
      <c r="AE394" s="32">
        <f>VLOOKUP($AD394,Sheet1!$A$2:$B$95,2,FALSE)</f>
        <v>0</v>
      </c>
      <c r="AF394" s="33" t="s">
        <v>133</v>
      </c>
      <c r="AG394" s="32">
        <f>VLOOKUP($AF394,Sheet1!$A$2:$B$95,2,FALSE)</f>
        <v>0</v>
      </c>
      <c r="AH394" s="34" t="s">
        <v>153</v>
      </c>
      <c r="AI394" s="35">
        <f>VLOOKUP($AH394,Sheet1!$A$2:$B$95,2,FALSE)</f>
        <v>100000</v>
      </c>
      <c r="AJ394" s="172" t="s">
        <v>50</v>
      </c>
      <c r="AK394" s="35">
        <f>VLOOKUP($AJ394,Sheet1!$A$2:$B$95,2,FALSE)</f>
        <v>50000</v>
      </c>
    </row>
    <row r="395" spans="1:37">
      <c r="A395" s="157">
        <v>166</v>
      </c>
      <c r="B395" s="181">
        <v>394</v>
      </c>
      <c r="C395" s="177" t="s">
        <v>892</v>
      </c>
      <c r="D395" s="18" t="s">
        <v>893</v>
      </c>
      <c r="E395" s="44" t="s">
        <v>894</v>
      </c>
      <c r="F395" s="19" t="s">
        <v>164</v>
      </c>
      <c r="G395" s="19" t="s">
        <v>165</v>
      </c>
      <c r="H395" s="141"/>
      <c r="I395" s="20">
        <f t="shared" si="6"/>
        <v>1037288</v>
      </c>
      <c r="J395" s="21" t="s">
        <v>53</v>
      </c>
      <c r="K395" s="22">
        <f>VLOOKUP($J395,Sheet1!$A$2:$B$95,2,FALSE)</f>
        <v>233200</v>
      </c>
      <c r="L395" s="23" t="s">
        <v>68</v>
      </c>
      <c r="M395" s="22">
        <f>VLOOKUP($L395,Sheet1!$A$2:$B$95,2,FALSE)</f>
        <v>233200</v>
      </c>
      <c r="N395" s="41" t="s">
        <v>134</v>
      </c>
      <c r="O395" s="25">
        <f>VLOOKUP($N395,Sheet1!$A$2:$B$95,2,FALSE)</f>
        <v>148500</v>
      </c>
      <c r="P395" s="46" t="s">
        <v>103</v>
      </c>
      <c r="Q395" s="25">
        <f>VLOOKUP($P395,Sheet1!$A$2:$B$95,2,FALSE)</f>
        <v>62150</v>
      </c>
      <c r="R395" s="26" t="s">
        <v>150</v>
      </c>
      <c r="S395" s="27">
        <f>VLOOKUP($R395,Sheet1!$A$2:$B$95,2,FALSE)</f>
        <v>52938</v>
      </c>
      <c r="T395" s="26" t="s">
        <v>160</v>
      </c>
      <c r="U395" s="27">
        <f>VLOOKUP($T395,Sheet1!$A$2:$B$95,2,FALSE)</f>
        <v>0</v>
      </c>
      <c r="V395" s="26" t="s">
        <v>43</v>
      </c>
      <c r="W395" s="27">
        <f>VLOOKUP($V395,Sheet1!$A$2:$B$95,2,FALSE)</f>
        <v>78100</v>
      </c>
      <c r="X395" s="28" t="s">
        <v>72</v>
      </c>
      <c r="Y395" s="29">
        <f>VLOOKUP($X395,Sheet1!$A$2:$B$95,2,FALSE)</f>
        <v>46200</v>
      </c>
      <c r="Z395" s="37" t="s">
        <v>90</v>
      </c>
      <c r="AA395" s="29">
        <f>VLOOKUP($Z395,Sheet1!$A$2:$B$95,2,FALSE)</f>
        <v>0</v>
      </c>
      <c r="AB395" s="30" t="s">
        <v>113</v>
      </c>
      <c r="AC395" s="29">
        <f>VLOOKUP($AB395,Sheet1!$A$2:$B$95,2,FALSE)</f>
        <v>33000</v>
      </c>
      <c r="AD395" s="33" t="s">
        <v>133</v>
      </c>
      <c r="AE395" s="32">
        <f>VLOOKUP($AD395,Sheet1!$A$2:$B$95,2,FALSE)</f>
        <v>0</v>
      </c>
      <c r="AF395" s="33" t="s">
        <v>143</v>
      </c>
      <c r="AG395" s="32">
        <f>VLOOKUP($AF395,Sheet1!$A$2:$B$95,2,FALSE)</f>
        <v>0</v>
      </c>
      <c r="AH395" s="38" t="s">
        <v>153</v>
      </c>
      <c r="AI395" s="35">
        <f>VLOOKUP($AH395,Sheet1!$A$2:$B$95,2,FALSE)</f>
        <v>100000</v>
      </c>
      <c r="AJ395" s="172" t="s">
        <v>50</v>
      </c>
      <c r="AK395" s="35">
        <f>VLOOKUP($AJ395,Sheet1!$A$2:$B$95,2,FALSE)</f>
        <v>50000</v>
      </c>
    </row>
    <row r="396" spans="1:37">
      <c r="A396" s="157">
        <v>390</v>
      </c>
      <c r="B396" s="181">
        <v>395</v>
      </c>
      <c r="C396" s="177" t="s">
        <v>713</v>
      </c>
      <c r="D396" s="18" t="s">
        <v>712</v>
      </c>
      <c r="E396" s="44" t="s">
        <v>714</v>
      </c>
      <c r="F396" s="19" t="s">
        <v>164</v>
      </c>
      <c r="G396" s="19" t="s">
        <v>165</v>
      </c>
      <c r="H396" s="141"/>
      <c r="I396" s="20">
        <f t="shared" si="6"/>
        <v>1026938</v>
      </c>
      <c r="J396" s="21" t="s">
        <v>37</v>
      </c>
      <c r="K396" s="22">
        <f>VLOOKUP($J396,Sheet1!$A$2:$B$95,2,FALSE)</f>
        <v>0</v>
      </c>
      <c r="L396" s="23" t="s">
        <v>53</v>
      </c>
      <c r="M396" s="22">
        <f>VLOOKUP($L396,Sheet1!$A$2:$B$95,2,FALSE)</f>
        <v>233200</v>
      </c>
      <c r="N396" s="24" t="s">
        <v>101</v>
      </c>
      <c r="O396" s="25">
        <f>VLOOKUP($N396,Sheet1!$A$2:$B$95,2,FALSE)</f>
        <v>396000</v>
      </c>
      <c r="P396" s="24" t="s">
        <v>132</v>
      </c>
      <c r="Q396" s="25">
        <f>VLOOKUP($P396,Sheet1!$A$2:$B$95,2,FALSE)</f>
        <v>78100</v>
      </c>
      <c r="R396" s="26" t="s">
        <v>180</v>
      </c>
      <c r="S396" s="27">
        <f>VLOOKUP($R396,Sheet1!$A$2:$B$95,2,FALSE)</f>
        <v>0</v>
      </c>
      <c r="T396" s="26" t="s">
        <v>55</v>
      </c>
      <c r="U396" s="27">
        <f>VLOOKUP($T396,Sheet1!$A$2:$B$95,2,FALSE)</f>
        <v>105600</v>
      </c>
      <c r="V396" s="26" t="s">
        <v>43</v>
      </c>
      <c r="W396" s="27">
        <f>VLOOKUP($V396,Sheet1!$A$2:$B$95,2,FALSE)</f>
        <v>78100</v>
      </c>
      <c r="X396" s="28" t="s">
        <v>44</v>
      </c>
      <c r="Y396" s="29">
        <f>VLOOKUP($X396,Sheet1!$A$2:$B$95,2,FALSE)</f>
        <v>52938</v>
      </c>
      <c r="Z396" s="30" t="s">
        <v>82</v>
      </c>
      <c r="AA396" s="29">
        <f>VLOOKUP($Z396,Sheet1!$A$2:$B$95,2,FALSE)</f>
        <v>33000</v>
      </c>
      <c r="AB396" s="30" t="s">
        <v>76</v>
      </c>
      <c r="AC396" s="29">
        <f>VLOOKUP($AB396,Sheet1!$A$2:$B$95,2,FALSE)</f>
        <v>0</v>
      </c>
      <c r="AD396" s="31" t="s">
        <v>47</v>
      </c>
      <c r="AE396" s="32">
        <f>VLOOKUP($AD396,Sheet1!$A$2:$B$95,2,FALSE)</f>
        <v>0</v>
      </c>
      <c r="AF396" s="33" t="s">
        <v>133</v>
      </c>
      <c r="AG396" s="32">
        <f>VLOOKUP($AF396,Sheet1!$A$2:$B$95,2,FALSE)</f>
        <v>0</v>
      </c>
      <c r="AH396" s="34" t="s">
        <v>49</v>
      </c>
      <c r="AI396" s="35">
        <f>VLOOKUP($AH396,Sheet1!$A$2:$B$95,2,FALSE)</f>
        <v>0</v>
      </c>
      <c r="AJ396" s="172" t="s">
        <v>50</v>
      </c>
      <c r="AK396" s="35">
        <f>VLOOKUP($AJ396,Sheet1!$A$2:$B$95,2,FALSE)</f>
        <v>50000</v>
      </c>
    </row>
    <row r="397" spans="1:37">
      <c r="A397" s="157">
        <v>30</v>
      </c>
      <c r="B397" s="181">
        <v>396</v>
      </c>
      <c r="C397" s="177" t="s">
        <v>726</v>
      </c>
      <c r="D397" s="18" t="s">
        <v>725</v>
      </c>
      <c r="E397" s="44" t="s">
        <v>728</v>
      </c>
      <c r="F397" s="19" t="s">
        <v>164</v>
      </c>
      <c r="G397" s="19" t="s">
        <v>165</v>
      </c>
      <c r="H397" s="141"/>
      <c r="I397" s="20">
        <f t="shared" si="6"/>
        <v>1025100</v>
      </c>
      <c r="J397" s="21" t="s">
        <v>53</v>
      </c>
      <c r="K397" s="22">
        <f>VLOOKUP($J397,Sheet1!$A$2:$B$95,2,FALSE)</f>
        <v>233200</v>
      </c>
      <c r="L397" s="23" t="s">
        <v>81</v>
      </c>
      <c r="M397" s="22">
        <f>VLOOKUP($L397,Sheet1!$A$2:$B$95,2,FALSE)</f>
        <v>105600</v>
      </c>
      <c r="N397" s="24" t="s">
        <v>118</v>
      </c>
      <c r="O397" s="25">
        <f>VLOOKUP($N397,Sheet1!$A$2:$B$95,2,FALSE)</f>
        <v>0</v>
      </c>
      <c r="P397" s="24" t="s">
        <v>54</v>
      </c>
      <c r="Q397" s="25">
        <f>VLOOKUP($P397,Sheet1!$A$2:$B$95,2,FALSE)</f>
        <v>0</v>
      </c>
      <c r="R397" s="26" t="s">
        <v>55</v>
      </c>
      <c r="S397" s="27">
        <f>VLOOKUP($R397,Sheet1!$A$2:$B$95,2,FALSE)</f>
        <v>105600</v>
      </c>
      <c r="T397" s="26" t="s">
        <v>161</v>
      </c>
      <c r="U397" s="27">
        <f>VLOOKUP($T397,Sheet1!$A$2:$B$95,2,FALSE)</f>
        <v>0</v>
      </c>
      <c r="V397" s="26" t="s">
        <v>43</v>
      </c>
      <c r="W397" s="27">
        <f>VLOOKUP($V397,Sheet1!$A$2:$B$95,2,FALSE)</f>
        <v>78100</v>
      </c>
      <c r="X397" s="28" t="s">
        <v>85</v>
      </c>
      <c r="Y397" s="29">
        <f>VLOOKUP($X397,Sheet1!$A$2:$B$95,2,FALSE)</f>
        <v>105600</v>
      </c>
      <c r="Z397" s="30" t="s">
        <v>106</v>
      </c>
      <c r="AA397" s="29">
        <f>VLOOKUP($Z397,Sheet1!$A$2:$B$95,2,FALSE)</f>
        <v>148500</v>
      </c>
      <c r="AB397" s="30" t="s">
        <v>57</v>
      </c>
      <c r="AC397" s="29">
        <f>VLOOKUP($AB397,Sheet1!$A$2:$B$95,2,FALSE)</f>
        <v>0</v>
      </c>
      <c r="AD397" s="31" t="s">
        <v>47</v>
      </c>
      <c r="AE397" s="32">
        <f>VLOOKUP($AD397,Sheet1!$A$2:$B$95,2,FALSE)</f>
        <v>0</v>
      </c>
      <c r="AF397" s="33" t="s">
        <v>48</v>
      </c>
      <c r="AG397" s="32">
        <f>VLOOKUP($AF397,Sheet1!$A$2:$B$95,2,FALSE)</f>
        <v>148500</v>
      </c>
      <c r="AH397" s="34" t="s">
        <v>153</v>
      </c>
      <c r="AI397" s="35">
        <f>VLOOKUP($AH397,Sheet1!$A$2:$B$95,2,FALSE)</f>
        <v>100000</v>
      </c>
      <c r="AJ397" s="172" t="s">
        <v>49</v>
      </c>
      <c r="AK397" s="35">
        <f>VLOOKUP($AJ397,Sheet1!$A$2:$B$95,2,FALSE)</f>
        <v>0</v>
      </c>
    </row>
    <row r="398" spans="1:37">
      <c r="A398" s="157">
        <v>197</v>
      </c>
      <c r="B398" s="181">
        <v>397</v>
      </c>
      <c r="C398" s="177" t="s">
        <v>663</v>
      </c>
      <c r="D398" s="18" t="s">
        <v>661</v>
      </c>
      <c r="E398" s="44" t="s">
        <v>666</v>
      </c>
      <c r="F398" s="19" t="s">
        <v>164</v>
      </c>
      <c r="G398" s="19" t="s">
        <v>165</v>
      </c>
      <c r="H398" s="141"/>
      <c r="I398" s="20">
        <f t="shared" si="6"/>
        <v>1013600</v>
      </c>
      <c r="J398" s="21" t="s">
        <v>53</v>
      </c>
      <c r="K398" s="22">
        <f>VLOOKUP($J398,Sheet1!$A$2:$B$95,2,FALSE)</f>
        <v>233200</v>
      </c>
      <c r="L398" s="23" t="s">
        <v>75</v>
      </c>
      <c r="M398" s="22">
        <f>VLOOKUP($L398,Sheet1!$A$2:$B$95,2,FALSE)</f>
        <v>233200</v>
      </c>
      <c r="N398" s="24" t="s">
        <v>39</v>
      </c>
      <c r="O398" s="25">
        <f>VLOOKUP($N398,Sheet1!$A$2:$B$95,2,FALSE)</f>
        <v>78100</v>
      </c>
      <c r="P398" s="24" t="s">
        <v>107</v>
      </c>
      <c r="Q398" s="25">
        <f>VLOOKUP($P398,Sheet1!$A$2:$B$95,2,FALSE)</f>
        <v>0</v>
      </c>
      <c r="R398" s="26" t="s">
        <v>55</v>
      </c>
      <c r="S398" s="27">
        <f>VLOOKUP($R398,Sheet1!$A$2:$B$95,2,FALSE)</f>
        <v>105600</v>
      </c>
      <c r="T398" s="26" t="s">
        <v>56</v>
      </c>
      <c r="U398" s="27">
        <f>VLOOKUP($T398,Sheet1!$A$2:$B$95,2,FALSE)</f>
        <v>40700</v>
      </c>
      <c r="V398" s="26" t="s">
        <v>43</v>
      </c>
      <c r="W398" s="27">
        <f>VLOOKUP($V398,Sheet1!$A$2:$B$95,2,FALSE)</f>
        <v>78100</v>
      </c>
      <c r="X398" s="28" t="s">
        <v>72</v>
      </c>
      <c r="Y398" s="29">
        <f>VLOOKUP($X398,Sheet1!$A$2:$B$95,2,FALSE)</f>
        <v>46200</v>
      </c>
      <c r="Z398" s="30" t="s">
        <v>57</v>
      </c>
      <c r="AA398" s="29">
        <f>VLOOKUP($Z398,Sheet1!$A$2:$B$95,2,FALSE)</f>
        <v>0</v>
      </c>
      <c r="AB398" s="30" t="s">
        <v>45</v>
      </c>
      <c r="AC398" s="29">
        <f>VLOOKUP($AB398,Sheet1!$A$2:$B$95,2,FALSE)</f>
        <v>0</v>
      </c>
      <c r="AD398" s="31" t="s">
        <v>48</v>
      </c>
      <c r="AE398" s="32">
        <f>VLOOKUP($AD398,Sheet1!$A$2:$B$95,2,FALSE)</f>
        <v>148500</v>
      </c>
      <c r="AF398" s="33" t="s">
        <v>133</v>
      </c>
      <c r="AG398" s="32">
        <f>VLOOKUP($AF398,Sheet1!$A$2:$B$95,2,FALSE)</f>
        <v>0</v>
      </c>
      <c r="AH398" s="34" t="s">
        <v>49</v>
      </c>
      <c r="AI398" s="35">
        <f>VLOOKUP($AH398,Sheet1!$A$2:$B$95,2,FALSE)</f>
        <v>0</v>
      </c>
      <c r="AJ398" s="172" t="s">
        <v>50</v>
      </c>
      <c r="AK398" s="35">
        <f>VLOOKUP($AJ398,Sheet1!$A$2:$B$95,2,FALSE)</f>
        <v>50000</v>
      </c>
    </row>
    <row r="399" spans="1:37">
      <c r="A399" s="157">
        <v>75</v>
      </c>
      <c r="B399" s="181">
        <v>398</v>
      </c>
      <c r="C399" s="177" t="s">
        <v>831</v>
      </c>
      <c r="D399" s="18" t="s">
        <v>586</v>
      </c>
      <c r="E399" s="44" t="s">
        <v>559</v>
      </c>
      <c r="F399" s="19" t="s">
        <v>559</v>
      </c>
      <c r="G399" s="19" t="s">
        <v>559</v>
      </c>
      <c r="H399" s="141"/>
      <c r="I399" s="20">
        <f t="shared" si="6"/>
        <v>1011450</v>
      </c>
      <c r="J399" s="21" t="s">
        <v>75</v>
      </c>
      <c r="K399" s="22">
        <f>VLOOKUP($J399,Sheet1!$A$2:$B$95,2,FALSE)</f>
        <v>233200</v>
      </c>
      <c r="L399" s="23" t="s">
        <v>38</v>
      </c>
      <c r="M399" s="22">
        <f>VLOOKUP($L399,Sheet1!$A$2:$B$95,2,FALSE)</f>
        <v>354750</v>
      </c>
      <c r="N399" s="24" t="s">
        <v>39</v>
      </c>
      <c r="O399" s="25">
        <f>VLOOKUP($N399,Sheet1!$A$2:$B$95,2,FALSE)</f>
        <v>78100</v>
      </c>
      <c r="P399" s="24" t="s">
        <v>132</v>
      </c>
      <c r="Q399" s="25">
        <f>VLOOKUP($P399,Sheet1!$A$2:$B$95,2,FALSE)</f>
        <v>78100</v>
      </c>
      <c r="R399" s="26" t="s">
        <v>161</v>
      </c>
      <c r="S399" s="27">
        <f>VLOOKUP($R399,Sheet1!$A$2:$B$95,2,FALSE)</f>
        <v>0</v>
      </c>
      <c r="T399" s="26" t="s">
        <v>56</v>
      </c>
      <c r="U399" s="27">
        <f>VLOOKUP($T399,Sheet1!$A$2:$B$95,2,FALSE)</f>
        <v>40700</v>
      </c>
      <c r="V399" s="26" t="s">
        <v>43</v>
      </c>
      <c r="W399" s="27">
        <f>VLOOKUP($V399,Sheet1!$A$2:$B$95,2,FALSE)</f>
        <v>78100</v>
      </c>
      <c r="X399" s="28" t="s">
        <v>119</v>
      </c>
      <c r="Y399" s="29">
        <f>VLOOKUP($X399,Sheet1!$A$2:$B$95,2,FALSE)</f>
        <v>0</v>
      </c>
      <c r="Z399" s="30" t="s">
        <v>104</v>
      </c>
      <c r="AA399" s="29">
        <f>VLOOKUP($Z399,Sheet1!$A$2:$B$95,2,FALSE)</f>
        <v>0</v>
      </c>
      <c r="AB399" s="30" t="s">
        <v>93</v>
      </c>
      <c r="AC399" s="29">
        <f>VLOOKUP($AB399,Sheet1!$A$2:$B$95,2,FALSE)</f>
        <v>0</v>
      </c>
      <c r="AD399" s="31" t="s">
        <v>48</v>
      </c>
      <c r="AE399" s="32">
        <f>VLOOKUP($AD399,Sheet1!$A$2:$B$95,2,FALSE)</f>
        <v>148500</v>
      </c>
      <c r="AF399" s="33" t="s">
        <v>143</v>
      </c>
      <c r="AG399" s="32">
        <f>VLOOKUP($AF399,Sheet1!$A$2:$B$95,2,FALSE)</f>
        <v>0</v>
      </c>
      <c r="AH399" s="34" t="s">
        <v>151</v>
      </c>
      <c r="AI399" s="35">
        <f>VLOOKUP($AH399,Sheet1!$A$2:$B$95,2,FALSE)</f>
        <v>0</v>
      </c>
      <c r="AJ399" s="172" t="s">
        <v>58</v>
      </c>
      <c r="AK399" s="35">
        <f>VLOOKUP($AJ399,Sheet1!$A$2:$B$95,2,FALSE)</f>
        <v>0</v>
      </c>
    </row>
    <row r="400" spans="1:37">
      <c r="A400" s="157">
        <v>409</v>
      </c>
      <c r="B400" s="181">
        <v>399</v>
      </c>
      <c r="C400" s="177" t="s">
        <v>872</v>
      </c>
      <c r="D400" s="18" t="s">
        <v>869</v>
      </c>
      <c r="E400" s="44" t="s">
        <v>870</v>
      </c>
      <c r="F400" s="19" t="s">
        <v>164</v>
      </c>
      <c r="G400" s="19" t="s">
        <v>165</v>
      </c>
      <c r="H400" s="141"/>
      <c r="I400" s="20">
        <f t="shared" si="6"/>
        <v>1007138</v>
      </c>
      <c r="J400" s="21" t="s">
        <v>75</v>
      </c>
      <c r="K400" s="22">
        <f>VLOOKUP($J400,Sheet1!$A$2:$B$95,2,FALSE)</f>
        <v>233200</v>
      </c>
      <c r="L400" s="23" t="s">
        <v>64</v>
      </c>
      <c r="M400" s="22">
        <f>VLOOKUP($L400,Sheet1!$A$2:$B$95,2,FALSE)</f>
        <v>105600</v>
      </c>
      <c r="N400" s="41" t="s">
        <v>40</v>
      </c>
      <c r="O400" s="25">
        <f>VLOOKUP($N400,Sheet1!$A$2:$B$95,2,FALSE)</f>
        <v>52938</v>
      </c>
      <c r="P400" s="24" t="s">
        <v>132</v>
      </c>
      <c r="Q400" s="25">
        <f>VLOOKUP($P400,Sheet1!$A$2:$B$95,2,FALSE)</f>
        <v>78100</v>
      </c>
      <c r="R400" s="26" t="s">
        <v>152</v>
      </c>
      <c r="S400" s="27">
        <f>VLOOKUP($R400,Sheet1!$A$2:$B$95,2,FALSE)</f>
        <v>233200</v>
      </c>
      <c r="T400" s="26" t="s">
        <v>55</v>
      </c>
      <c r="U400" s="27">
        <f>VLOOKUP($T400,Sheet1!$A$2:$B$95,2,FALSE)</f>
        <v>105600</v>
      </c>
      <c r="V400" s="26" t="s">
        <v>174</v>
      </c>
      <c r="W400" s="27">
        <f>VLOOKUP($V400,Sheet1!$A$2:$B$95,2,FALSE)</f>
        <v>0</v>
      </c>
      <c r="X400" s="30" t="s">
        <v>45</v>
      </c>
      <c r="Y400" s="29">
        <f>VLOOKUP($X400,Sheet1!$A$2:$B$95,2,FALSE)</f>
        <v>0</v>
      </c>
      <c r="Z400" s="37" t="s">
        <v>90</v>
      </c>
      <c r="AA400" s="29">
        <f>VLOOKUP($Z400,Sheet1!$A$2:$B$95,2,FALSE)</f>
        <v>0</v>
      </c>
      <c r="AB400" s="28" t="s">
        <v>69</v>
      </c>
      <c r="AC400" s="29">
        <f>VLOOKUP($AB400,Sheet1!$A$2:$B$95,2,FALSE)</f>
        <v>0</v>
      </c>
      <c r="AD400" s="31" t="s">
        <v>48</v>
      </c>
      <c r="AE400" s="32">
        <f>VLOOKUP($AD400,Sheet1!$A$2:$B$95,2,FALSE)</f>
        <v>148500</v>
      </c>
      <c r="AF400" s="33" t="s">
        <v>142</v>
      </c>
      <c r="AG400" s="32">
        <f>VLOOKUP($AF400,Sheet1!$A$2:$B$95,2,FALSE)</f>
        <v>0</v>
      </c>
      <c r="AH400" s="34" t="s">
        <v>58</v>
      </c>
      <c r="AI400" s="35">
        <f>VLOOKUP($AH400,Sheet1!$A$2:$B$95,2,FALSE)</f>
        <v>0</v>
      </c>
      <c r="AJ400" s="172" t="s">
        <v>50</v>
      </c>
      <c r="AK400" s="35">
        <f>VLOOKUP($AJ400,Sheet1!$A$2:$B$95,2,FALSE)</f>
        <v>50000</v>
      </c>
    </row>
    <row r="401" spans="1:37">
      <c r="A401" s="157">
        <v>338</v>
      </c>
      <c r="B401" s="181">
        <v>400</v>
      </c>
      <c r="C401" s="177" t="s">
        <v>537</v>
      </c>
      <c r="D401" s="18" t="s">
        <v>538</v>
      </c>
      <c r="E401" s="44" t="s">
        <v>539</v>
      </c>
      <c r="F401" s="19" t="s">
        <v>36</v>
      </c>
      <c r="G401" s="19" t="s">
        <v>165</v>
      </c>
      <c r="H401" s="141" t="s">
        <v>1112</v>
      </c>
      <c r="I401" s="20">
        <f t="shared" si="6"/>
        <v>994350</v>
      </c>
      <c r="J401" s="21" t="s">
        <v>37</v>
      </c>
      <c r="K401" s="22">
        <f>VLOOKUP($J401,Sheet1!$A$2:$B$95,2,FALSE)</f>
        <v>0</v>
      </c>
      <c r="L401" s="23" t="s">
        <v>92</v>
      </c>
      <c r="M401" s="22">
        <f>VLOOKUP($L401,Sheet1!$A$2:$B$95,2,FALSE)</f>
        <v>0</v>
      </c>
      <c r="N401" s="24" t="s">
        <v>124</v>
      </c>
      <c r="O401" s="25">
        <f>VLOOKUP($N401,Sheet1!$A$2:$B$95,2,FALSE)</f>
        <v>308000</v>
      </c>
      <c r="P401" s="24" t="s">
        <v>138</v>
      </c>
      <c r="Q401" s="25">
        <f>VLOOKUP($P401,Sheet1!$A$2:$B$95,2,FALSE)</f>
        <v>0</v>
      </c>
      <c r="R401" s="26" t="s">
        <v>146</v>
      </c>
      <c r="S401" s="27">
        <f>VLOOKUP($R401,Sheet1!$A$2:$B$95,2,FALSE)</f>
        <v>181500</v>
      </c>
      <c r="T401" s="26" t="s">
        <v>159</v>
      </c>
      <c r="U401" s="27">
        <f>VLOOKUP($T401,Sheet1!$A$2:$B$95,2,FALSE)</f>
        <v>181500</v>
      </c>
      <c r="V401" s="26" t="s">
        <v>174</v>
      </c>
      <c r="W401" s="27">
        <f>VLOOKUP($V401,Sheet1!$A$2:$B$95,2,FALSE)</f>
        <v>0</v>
      </c>
      <c r="X401" s="28" t="s">
        <v>66</v>
      </c>
      <c r="Y401" s="29">
        <f>VLOOKUP($X401,Sheet1!$A$2:$B$95,2,FALSE)</f>
        <v>62150</v>
      </c>
      <c r="Z401" s="30" t="s">
        <v>99</v>
      </c>
      <c r="AA401" s="29">
        <f>VLOOKUP($Z401,Sheet1!$A$2:$B$95,2,FALSE)</f>
        <v>105600</v>
      </c>
      <c r="AB401" s="30" t="s">
        <v>85</v>
      </c>
      <c r="AC401" s="29">
        <f>VLOOKUP($AB401,Sheet1!$A$2:$B$95,2,FALSE)</f>
        <v>105600</v>
      </c>
      <c r="AD401" s="31" t="s">
        <v>47</v>
      </c>
      <c r="AE401" s="32">
        <f>VLOOKUP($AD401,Sheet1!$A$2:$B$95,2,FALSE)</f>
        <v>0</v>
      </c>
      <c r="AF401" s="33" t="s">
        <v>142</v>
      </c>
      <c r="AG401" s="32">
        <f>VLOOKUP($AF401,Sheet1!$A$2:$B$95,2,FALSE)</f>
        <v>0</v>
      </c>
      <c r="AH401" s="34" t="s">
        <v>151</v>
      </c>
      <c r="AI401" s="35">
        <f>VLOOKUP($AH401,Sheet1!$A$2:$B$95,2,FALSE)</f>
        <v>0</v>
      </c>
      <c r="AJ401" s="172" t="s">
        <v>50</v>
      </c>
      <c r="AK401" s="35">
        <f>VLOOKUP($AJ401,Sheet1!$A$2:$B$95,2,FALSE)</f>
        <v>50000</v>
      </c>
    </row>
    <row r="402" spans="1:37">
      <c r="A402" s="157">
        <v>196</v>
      </c>
      <c r="B402" s="181">
        <v>401</v>
      </c>
      <c r="C402" s="177" t="s">
        <v>662</v>
      </c>
      <c r="D402" s="18" t="s">
        <v>661</v>
      </c>
      <c r="E402" s="44" t="s">
        <v>666</v>
      </c>
      <c r="F402" s="19" t="s">
        <v>164</v>
      </c>
      <c r="G402" s="19" t="s">
        <v>165</v>
      </c>
      <c r="H402" s="141"/>
      <c r="I402" s="20">
        <f t="shared" si="6"/>
        <v>993938</v>
      </c>
      <c r="J402" s="21" t="s">
        <v>92</v>
      </c>
      <c r="K402" s="22">
        <f>VLOOKUP($J402,Sheet1!$A$2:$B$95,2,FALSE)</f>
        <v>0</v>
      </c>
      <c r="L402" s="23" t="s">
        <v>53</v>
      </c>
      <c r="M402" s="22">
        <f>VLOOKUP($L402,Sheet1!$A$2:$B$95,2,FALSE)</f>
        <v>233200</v>
      </c>
      <c r="N402" s="24" t="s">
        <v>101</v>
      </c>
      <c r="O402" s="25">
        <f>VLOOKUP($N402,Sheet1!$A$2:$B$95,2,FALSE)</f>
        <v>396000</v>
      </c>
      <c r="P402" s="24" t="s">
        <v>132</v>
      </c>
      <c r="Q402" s="25">
        <f>VLOOKUP($P402,Sheet1!$A$2:$B$95,2,FALSE)</f>
        <v>78100</v>
      </c>
      <c r="R402" s="26" t="s">
        <v>180</v>
      </c>
      <c r="S402" s="27">
        <f>VLOOKUP($R402,Sheet1!$A$2:$B$95,2,FALSE)</f>
        <v>0</v>
      </c>
      <c r="T402" s="26" t="s">
        <v>55</v>
      </c>
      <c r="U402" s="27">
        <f>VLOOKUP($T402,Sheet1!$A$2:$B$95,2,FALSE)</f>
        <v>105600</v>
      </c>
      <c r="V402" s="26" t="s">
        <v>43</v>
      </c>
      <c r="W402" s="27">
        <f>VLOOKUP($V402,Sheet1!$A$2:$B$95,2,FALSE)</f>
        <v>78100</v>
      </c>
      <c r="X402" s="28" t="s">
        <v>44</v>
      </c>
      <c r="Y402" s="29">
        <f>VLOOKUP($X402,Sheet1!$A$2:$B$95,2,FALSE)</f>
        <v>52938</v>
      </c>
      <c r="Z402" s="30" t="s">
        <v>76</v>
      </c>
      <c r="AA402" s="29">
        <f>VLOOKUP($Z402,Sheet1!$A$2:$B$95,2,FALSE)</f>
        <v>0</v>
      </c>
      <c r="AB402" s="30" t="s">
        <v>69</v>
      </c>
      <c r="AC402" s="29">
        <f>VLOOKUP($AB402,Sheet1!$A$2:$B$95,2,FALSE)</f>
        <v>0</v>
      </c>
      <c r="AD402" s="31" t="s">
        <v>47</v>
      </c>
      <c r="AE402" s="32">
        <f>VLOOKUP($AD402,Sheet1!$A$2:$B$95,2,FALSE)</f>
        <v>0</v>
      </c>
      <c r="AF402" s="33" t="s">
        <v>133</v>
      </c>
      <c r="AG402" s="32">
        <f>VLOOKUP($AF402,Sheet1!$A$2:$B$95,2,FALSE)</f>
        <v>0</v>
      </c>
      <c r="AH402" s="34" t="s">
        <v>49</v>
      </c>
      <c r="AI402" s="35">
        <f>VLOOKUP($AH402,Sheet1!$A$2:$B$95,2,FALSE)</f>
        <v>0</v>
      </c>
      <c r="AJ402" s="172" t="s">
        <v>50</v>
      </c>
      <c r="AK402" s="35">
        <f>VLOOKUP($AJ402,Sheet1!$A$2:$B$95,2,FALSE)</f>
        <v>50000</v>
      </c>
    </row>
    <row r="403" spans="1:37">
      <c r="A403" s="157">
        <v>54</v>
      </c>
      <c r="B403" s="181">
        <v>402</v>
      </c>
      <c r="C403" s="177" t="s">
        <v>951</v>
      </c>
      <c r="D403" s="18" t="s">
        <v>950</v>
      </c>
      <c r="E403" s="44" t="s">
        <v>952</v>
      </c>
      <c r="F403" s="19" t="s">
        <v>164</v>
      </c>
      <c r="G403" s="19" t="s">
        <v>165</v>
      </c>
      <c r="H403" s="141"/>
      <c r="I403" s="20">
        <f t="shared" si="6"/>
        <v>988850</v>
      </c>
      <c r="J403" s="21" t="s">
        <v>38</v>
      </c>
      <c r="K403" s="22">
        <f>VLOOKUP($J403,Sheet1!$A$2:$B$95,2,FALSE)</f>
        <v>354750</v>
      </c>
      <c r="L403" s="23" t="s">
        <v>68</v>
      </c>
      <c r="M403" s="22">
        <f>VLOOKUP($L403,Sheet1!$A$2:$B$95,2,FALSE)</f>
        <v>233200</v>
      </c>
      <c r="N403" s="41" t="s">
        <v>132</v>
      </c>
      <c r="O403" s="25">
        <f>VLOOKUP($N403,Sheet1!$A$2:$B$95,2,FALSE)</f>
        <v>78100</v>
      </c>
      <c r="P403" s="24" t="s">
        <v>128</v>
      </c>
      <c r="Q403" s="25">
        <f>VLOOKUP($P403,Sheet1!$A$2:$B$95,2,FALSE)</f>
        <v>46200</v>
      </c>
      <c r="R403" s="26" t="s">
        <v>156</v>
      </c>
      <c r="S403" s="27">
        <f>VLOOKUP($R403,Sheet1!$A$2:$B$95,2,FALSE)</f>
        <v>0</v>
      </c>
      <c r="T403" s="26" t="s">
        <v>180</v>
      </c>
      <c r="U403" s="27">
        <f>VLOOKUP($T403,Sheet1!$A$2:$B$95,2,FALSE)</f>
        <v>0</v>
      </c>
      <c r="V403" s="42" t="s">
        <v>43</v>
      </c>
      <c r="W403" s="27">
        <f>VLOOKUP($V403,Sheet1!$A$2:$B$95,2,FALSE)</f>
        <v>78100</v>
      </c>
      <c r="X403" s="30" t="s">
        <v>125</v>
      </c>
      <c r="Y403" s="29">
        <f>VLOOKUP($X403,Sheet1!$A$2:$B$95,2,FALSE)</f>
        <v>0</v>
      </c>
      <c r="Z403" s="30" t="s">
        <v>93</v>
      </c>
      <c r="AA403" s="29">
        <f>VLOOKUP($Z403,Sheet1!$A$2:$B$95,2,FALSE)</f>
        <v>0</v>
      </c>
      <c r="AB403" s="30" t="s">
        <v>96</v>
      </c>
      <c r="AC403" s="29">
        <f>VLOOKUP($AB403,Sheet1!$A$2:$B$95,2,FALSE)</f>
        <v>0</v>
      </c>
      <c r="AD403" s="31" t="s">
        <v>48</v>
      </c>
      <c r="AE403" s="32">
        <f>VLOOKUP($AD403,Sheet1!$A$2:$B$95,2,FALSE)</f>
        <v>148500</v>
      </c>
      <c r="AF403" s="33" t="s">
        <v>133</v>
      </c>
      <c r="AG403" s="32">
        <f>VLOOKUP($AF403,Sheet1!$A$2:$B$95,2,FALSE)</f>
        <v>0</v>
      </c>
      <c r="AH403" s="34" t="s">
        <v>151</v>
      </c>
      <c r="AI403" s="35">
        <f>VLOOKUP($AH403,Sheet1!$A$2:$B$95,2,FALSE)</f>
        <v>0</v>
      </c>
      <c r="AJ403" s="172" t="s">
        <v>50</v>
      </c>
      <c r="AK403" s="35">
        <f>VLOOKUP($AJ403,Sheet1!$A$2:$B$95,2,FALSE)</f>
        <v>50000</v>
      </c>
    </row>
    <row r="404" spans="1:37">
      <c r="A404" s="157">
        <v>400</v>
      </c>
      <c r="B404" s="181">
        <v>403</v>
      </c>
      <c r="C404" s="177" t="s">
        <v>734</v>
      </c>
      <c r="D404" s="18" t="s">
        <v>735</v>
      </c>
      <c r="E404" s="44" t="s">
        <v>736</v>
      </c>
      <c r="F404" s="126" t="s">
        <v>36</v>
      </c>
      <c r="G404" s="19" t="s">
        <v>165</v>
      </c>
      <c r="H404" s="141">
        <v>80</v>
      </c>
      <c r="I404" s="20">
        <f t="shared" si="6"/>
        <v>988438</v>
      </c>
      <c r="J404" s="21" t="s">
        <v>75</v>
      </c>
      <c r="K404" s="22">
        <f>VLOOKUP($J404,Sheet1!$A$2:$B$95,2,FALSE)</f>
        <v>233200</v>
      </c>
      <c r="L404" s="23" t="s">
        <v>53</v>
      </c>
      <c r="M404" s="22">
        <f>VLOOKUP($L404,Sheet1!$A$2:$B$95,2,FALSE)</f>
        <v>233200</v>
      </c>
      <c r="N404" s="24" t="s">
        <v>54</v>
      </c>
      <c r="O404" s="25">
        <f>VLOOKUP($N404,Sheet1!$A$2:$B$95,2,FALSE)</f>
        <v>0</v>
      </c>
      <c r="P404" s="24" t="s">
        <v>138</v>
      </c>
      <c r="Q404" s="25">
        <f>VLOOKUP($P404,Sheet1!$A$2:$B$95,2,FALSE)</f>
        <v>0</v>
      </c>
      <c r="R404" s="26" t="s">
        <v>148</v>
      </c>
      <c r="S404" s="27">
        <f>VLOOKUP($R404,Sheet1!$A$2:$B$95,2,FALSE)</f>
        <v>40700</v>
      </c>
      <c r="T404" s="26" t="s">
        <v>55</v>
      </c>
      <c r="U404" s="27">
        <f>VLOOKUP($T404,Sheet1!$A$2:$B$95,2,FALSE)</f>
        <v>105600</v>
      </c>
      <c r="V404" s="26" t="s">
        <v>43</v>
      </c>
      <c r="W404" s="27">
        <f>VLOOKUP($V404,Sheet1!$A$2:$B$95,2,FALSE)</f>
        <v>78100</v>
      </c>
      <c r="X404" s="37" t="s">
        <v>44</v>
      </c>
      <c r="Y404" s="29">
        <f>VLOOKUP($X404,Sheet1!$A$2:$B$95,2,FALSE)</f>
        <v>52938</v>
      </c>
      <c r="Z404" s="28" t="s">
        <v>72</v>
      </c>
      <c r="AA404" s="29">
        <f>VLOOKUP($Z404,Sheet1!$A$2:$B$95,2,FALSE)</f>
        <v>46200</v>
      </c>
      <c r="AB404" s="37" t="s">
        <v>76</v>
      </c>
      <c r="AC404" s="29">
        <f>VLOOKUP($AB404,Sheet1!$A$2:$B$95,2,FALSE)</f>
        <v>0</v>
      </c>
      <c r="AD404" s="31" t="s">
        <v>47</v>
      </c>
      <c r="AE404" s="32">
        <f>VLOOKUP($AD404,Sheet1!$A$2:$B$95,2,FALSE)</f>
        <v>0</v>
      </c>
      <c r="AF404" s="33" t="s">
        <v>48</v>
      </c>
      <c r="AG404" s="32">
        <f>VLOOKUP($AF404,Sheet1!$A$2:$B$95,2,FALSE)</f>
        <v>148500</v>
      </c>
      <c r="AH404" s="38" t="s">
        <v>49</v>
      </c>
      <c r="AI404" s="35">
        <f>VLOOKUP($AH404,Sheet1!$A$2:$B$95,2,FALSE)</f>
        <v>0</v>
      </c>
      <c r="AJ404" s="172" t="s">
        <v>50</v>
      </c>
      <c r="AK404" s="35">
        <f>VLOOKUP($AJ404,Sheet1!$A$2:$B$95,2,FALSE)</f>
        <v>50000</v>
      </c>
    </row>
    <row r="405" spans="1:37">
      <c r="A405" s="157">
        <v>268</v>
      </c>
      <c r="B405" s="181">
        <v>404</v>
      </c>
      <c r="C405" s="177" t="s">
        <v>172</v>
      </c>
      <c r="D405" s="18" t="s">
        <v>170</v>
      </c>
      <c r="E405" s="44" t="s">
        <v>173</v>
      </c>
      <c r="F405" s="126" t="s">
        <v>36</v>
      </c>
      <c r="G405" s="19" t="s">
        <v>165</v>
      </c>
      <c r="H405" s="141"/>
      <c r="I405" s="20">
        <f t="shared" si="6"/>
        <v>982388</v>
      </c>
      <c r="J405" s="21" t="s">
        <v>81</v>
      </c>
      <c r="K405" s="22">
        <f>VLOOKUP($J405,Sheet1!$A$2:$B$95,2,FALSE)</f>
        <v>105600</v>
      </c>
      <c r="L405" s="23" t="s">
        <v>38</v>
      </c>
      <c r="M405" s="22">
        <f>VLOOKUP($L405,Sheet1!$A$2:$B$95,2,FALSE)</f>
        <v>354750</v>
      </c>
      <c r="N405" s="24" t="s">
        <v>118</v>
      </c>
      <c r="O405" s="25">
        <f>VLOOKUP($N405,Sheet1!$A$2:$B$95,2,FALSE)</f>
        <v>0</v>
      </c>
      <c r="P405" s="24" t="s">
        <v>40</v>
      </c>
      <c r="Q405" s="25">
        <f>VLOOKUP($P405,Sheet1!$A$2:$B$95,2,FALSE)</f>
        <v>52938</v>
      </c>
      <c r="R405" s="26" t="s">
        <v>152</v>
      </c>
      <c r="S405" s="27">
        <f>VLOOKUP($R405,Sheet1!$A$2:$B$95,2,FALSE)</f>
        <v>233200</v>
      </c>
      <c r="T405" s="26" t="s">
        <v>42</v>
      </c>
      <c r="U405" s="27">
        <f>VLOOKUP($T405,Sheet1!$A$2:$B$95,2,FALSE)</f>
        <v>28600</v>
      </c>
      <c r="V405" s="26" t="s">
        <v>43</v>
      </c>
      <c r="W405" s="27">
        <f>VLOOKUP($V405,Sheet1!$A$2:$B$95,2,FALSE)</f>
        <v>78100</v>
      </c>
      <c r="X405" s="28" t="s">
        <v>82</v>
      </c>
      <c r="Y405" s="29">
        <f>VLOOKUP($X405,Sheet1!$A$2:$B$95,2,FALSE)</f>
        <v>33000</v>
      </c>
      <c r="Z405" s="30" t="s">
        <v>72</v>
      </c>
      <c r="AA405" s="29">
        <f>VLOOKUP($Z405,Sheet1!$A$2:$B$95,2,FALSE)</f>
        <v>46200</v>
      </c>
      <c r="AB405" s="30" t="s">
        <v>46</v>
      </c>
      <c r="AC405" s="29">
        <f>VLOOKUP($AB405,Sheet1!$A$2:$B$95,2,FALSE)</f>
        <v>0</v>
      </c>
      <c r="AD405" s="31" t="s">
        <v>47</v>
      </c>
      <c r="AE405" s="32">
        <f>VLOOKUP($AD405,Sheet1!$A$2:$B$95,2,FALSE)</f>
        <v>0</v>
      </c>
      <c r="AF405" s="33" t="s">
        <v>133</v>
      </c>
      <c r="AG405" s="32">
        <f>VLOOKUP($AF405,Sheet1!$A$2:$B$95,2,FALSE)</f>
        <v>0</v>
      </c>
      <c r="AH405" s="34" t="s">
        <v>151</v>
      </c>
      <c r="AI405" s="35">
        <f>VLOOKUP($AH405,Sheet1!$A$2:$B$95,2,FALSE)</f>
        <v>0</v>
      </c>
      <c r="AJ405" s="172" t="s">
        <v>50</v>
      </c>
      <c r="AK405" s="35">
        <f>VLOOKUP($AJ405,Sheet1!$A$2:$B$95,2,FALSE)</f>
        <v>50000</v>
      </c>
    </row>
    <row r="406" spans="1:37">
      <c r="A406" s="157">
        <v>258</v>
      </c>
      <c r="B406" s="181">
        <v>405</v>
      </c>
      <c r="C406" s="177" t="s">
        <v>238</v>
      </c>
      <c r="D406" s="18" t="s">
        <v>258</v>
      </c>
      <c r="E406" s="44" t="s">
        <v>237</v>
      </c>
      <c r="F406" s="126" t="s">
        <v>36</v>
      </c>
      <c r="G406" s="19" t="s">
        <v>165</v>
      </c>
      <c r="H406" s="141">
        <v>160</v>
      </c>
      <c r="I406" s="20">
        <f t="shared" si="6"/>
        <v>976338</v>
      </c>
      <c r="J406" s="21" t="s">
        <v>92</v>
      </c>
      <c r="K406" s="22">
        <f>VLOOKUP($J406,Sheet1!$A$2:$B$95,2,FALSE)</f>
        <v>0</v>
      </c>
      <c r="L406" s="23" t="s">
        <v>53</v>
      </c>
      <c r="M406" s="22">
        <f>VLOOKUP($L406,Sheet1!$A$2:$B$95,2,FALSE)</f>
        <v>233200</v>
      </c>
      <c r="N406" s="24" t="s">
        <v>132</v>
      </c>
      <c r="O406" s="25">
        <f>VLOOKUP($N406,Sheet1!$A$2:$B$95,2,FALSE)</f>
        <v>78100</v>
      </c>
      <c r="P406" s="24" t="s">
        <v>136</v>
      </c>
      <c r="Q406" s="25">
        <f>VLOOKUP($P406,Sheet1!$A$2:$B$95,2,FALSE)</f>
        <v>148500</v>
      </c>
      <c r="R406" s="26" t="s">
        <v>150</v>
      </c>
      <c r="S406" s="27">
        <f>VLOOKUP($R406,Sheet1!$A$2:$B$95,2,FALSE)</f>
        <v>52938</v>
      </c>
      <c r="T406" s="26" t="s">
        <v>56</v>
      </c>
      <c r="U406" s="27">
        <f>VLOOKUP($T406,Sheet1!$A$2:$B$95,2,FALSE)</f>
        <v>40700</v>
      </c>
      <c r="V406" s="26" t="s">
        <v>43</v>
      </c>
      <c r="W406" s="27">
        <f>VLOOKUP($V406,Sheet1!$A$2:$B$95,2,FALSE)</f>
        <v>78100</v>
      </c>
      <c r="X406" s="28" t="s">
        <v>85</v>
      </c>
      <c r="Y406" s="29">
        <f>VLOOKUP($X406,Sheet1!$A$2:$B$95,2,FALSE)</f>
        <v>105600</v>
      </c>
      <c r="Z406" s="30" t="s">
        <v>127</v>
      </c>
      <c r="AA406" s="29">
        <f>VLOOKUP($Z406,Sheet1!$A$2:$B$95,2,FALSE)</f>
        <v>40700</v>
      </c>
      <c r="AB406" s="30" t="s">
        <v>69</v>
      </c>
      <c r="AC406" s="29">
        <f>VLOOKUP($AB406,Sheet1!$A$2:$B$95,2,FALSE)</f>
        <v>0</v>
      </c>
      <c r="AD406" s="31" t="s">
        <v>48</v>
      </c>
      <c r="AE406" s="32">
        <f>VLOOKUP($AD406,Sheet1!$A$2:$B$95,2,FALSE)</f>
        <v>148500</v>
      </c>
      <c r="AF406" s="33" t="s">
        <v>133</v>
      </c>
      <c r="AG406" s="32">
        <f>VLOOKUP($AF406,Sheet1!$A$2:$B$95,2,FALSE)</f>
        <v>0</v>
      </c>
      <c r="AH406" s="34" t="s">
        <v>58</v>
      </c>
      <c r="AI406" s="35">
        <f>VLOOKUP($AH406,Sheet1!$A$2:$B$95,2,FALSE)</f>
        <v>0</v>
      </c>
      <c r="AJ406" s="172" t="s">
        <v>50</v>
      </c>
      <c r="AK406" s="35">
        <f>VLOOKUP($AJ406,Sheet1!$A$2:$B$95,2,FALSE)</f>
        <v>50000</v>
      </c>
    </row>
    <row r="407" spans="1:37">
      <c r="A407" s="157">
        <v>241</v>
      </c>
      <c r="B407" s="181">
        <v>406</v>
      </c>
      <c r="C407" s="177" t="s">
        <v>209</v>
      </c>
      <c r="D407" s="18" t="s">
        <v>207</v>
      </c>
      <c r="E407" s="44" t="s">
        <v>213</v>
      </c>
      <c r="F407" s="126" t="s">
        <v>36</v>
      </c>
      <c r="G407" s="19" t="s">
        <v>165</v>
      </c>
      <c r="H407" s="141"/>
      <c r="I407" s="20">
        <f t="shared" si="6"/>
        <v>956400</v>
      </c>
      <c r="J407" s="21" t="s">
        <v>75</v>
      </c>
      <c r="K407" s="22">
        <f>VLOOKUP($J407,Sheet1!$A$2:$B$95,2,FALSE)</f>
        <v>233200</v>
      </c>
      <c r="L407" s="23" t="s">
        <v>81</v>
      </c>
      <c r="M407" s="22">
        <f>VLOOKUP($L407,Sheet1!$A$2:$B$95,2,FALSE)</f>
        <v>105600</v>
      </c>
      <c r="N407" s="24" t="s">
        <v>136</v>
      </c>
      <c r="O407" s="25">
        <f>VLOOKUP($N407,Sheet1!$A$2:$B$95,2,FALSE)</f>
        <v>148500</v>
      </c>
      <c r="P407" s="24" t="s">
        <v>54</v>
      </c>
      <c r="Q407" s="25">
        <f>VLOOKUP($P407,Sheet1!$A$2:$B$95,2,FALSE)</f>
        <v>0</v>
      </c>
      <c r="R407" s="26" t="s">
        <v>180</v>
      </c>
      <c r="S407" s="27">
        <f>VLOOKUP($R407,Sheet1!$A$2:$B$95,2,FALSE)</f>
        <v>0</v>
      </c>
      <c r="T407" s="26" t="s">
        <v>56</v>
      </c>
      <c r="U407" s="27">
        <f>VLOOKUP($T407,Sheet1!$A$2:$B$95,2,FALSE)</f>
        <v>40700</v>
      </c>
      <c r="V407" s="26" t="s">
        <v>43</v>
      </c>
      <c r="W407" s="27">
        <f>VLOOKUP($V407,Sheet1!$A$2:$B$95,2,FALSE)</f>
        <v>78100</v>
      </c>
      <c r="X407" s="28" t="s">
        <v>85</v>
      </c>
      <c r="Y407" s="29">
        <f>VLOOKUP($X407,Sheet1!$A$2:$B$95,2,FALSE)</f>
        <v>105600</v>
      </c>
      <c r="Z407" s="30" t="s">
        <v>72</v>
      </c>
      <c r="AA407" s="29">
        <f>VLOOKUP($Z407,Sheet1!$A$2:$B$95,2,FALSE)</f>
        <v>46200</v>
      </c>
      <c r="AB407" s="30" t="s">
        <v>76</v>
      </c>
      <c r="AC407" s="29">
        <f>VLOOKUP($AB407,Sheet1!$A$2:$B$95,2,FALSE)</f>
        <v>0</v>
      </c>
      <c r="AD407" s="31" t="s">
        <v>48</v>
      </c>
      <c r="AE407" s="32">
        <f>VLOOKUP($AD407,Sheet1!$A$2:$B$95,2,FALSE)</f>
        <v>148500</v>
      </c>
      <c r="AF407" s="33" t="s">
        <v>143</v>
      </c>
      <c r="AG407" s="32">
        <f>VLOOKUP($AF407,Sheet1!$A$2:$B$95,2,FALSE)</f>
        <v>0</v>
      </c>
      <c r="AH407" s="34" t="s">
        <v>49</v>
      </c>
      <c r="AI407" s="35">
        <f>VLOOKUP($AH407,Sheet1!$A$2:$B$95,2,FALSE)</f>
        <v>0</v>
      </c>
      <c r="AJ407" s="172" t="s">
        <v>50</v>
      </c>
      <c r="AK407" s="35">
        <f>VLOOKUP($AJ407,Sheet1!$A$2:$B$95,2,FALSE)</f>
        <v>50000</v>
      </c>
    </row>
    <row r="408" spans="1:37">
      <c r="A408" s="157">
        <v>407</v>
      </c>
      <c r="B408" s="181">
        <v>407</v>
      </c>
      <c r="C408" s="177" t="s">
        <v>1069</v>
      </c>
      <c r="D408" s="18" t="s">
        <v>1068</v>
      </c>
      <c r="E408" s="44" t="s">
        <v>1070</v>
      </c>
      <c r="F408" s="45" t="s">
        <v>36</v>
      </c>
      <c r="G408" s="45" t="s">
        <v>1049</v>
      </c>
      <c r="H408" s="144"/>
      <c r="I408" s="20">
        <f t="shared" si="6"/>
        <v>955300</v>
      </c>
      <c r="J408" s="21" t="s">
        <v>37</v>
      </c>
      <c r="K408" s="22">
        <f>VLOOKUP($J408,Sheet1!$A$2:$B$95,2,FALSE)</f>
        <v>0</v>
      </c>
      <c r="L408" s="23" t="s">
        <v>53</v>
      </c>
      <c r="M408" s="22">
        <f>VLOOKUP($L408,Sheet1!$A$2:$B$95,2,FALSE)</f>
        <v>233200</v>
      </c>
      <c r="N408" s="24" t="s">
        <v>101</v>
      </c>
      <c r="O408" s="25">
        <f>VLOOKUP($N408,Sheet1!$A$2:$B$95,2,FALSE)</f>
        <v>396000</v>
      </c>
      <c r="P408" s="24" t="s">
        <v>128</v>
      </c>
      <c r="Q408" s="25">
        <f>VLOOKUP($P408,Sheet1!$A$2:$B$95,2,FALSE)</f>
        <v>46200</v>
      </c>
      <c r="R408" s="48" t="s">
        <v>55</v>
      </c>
      <c r="S408" s="27">
        <f>VLOOKUP($R408,Sheet1!$A$2:$B$95,2,FALSE)</f>
        <v>105600</v>
      </c>
      <c r="T408" s="26" t="s">
        <v>180</v>
      </c>
      <c r="U408" s="27">
        <f>VLOOKUP($T408,Sheet1!$A$2:$B$95,2,FALSE)</f>
        <v>0</v>
      </c>
      <c r="V408" s="26" t="s">
        <v>43</v>
      </c>
      <c r="W408" s="27">
        <f>VLOOKUP($V408,Sheet1!$A$2:$B$95,2,FALSE)</f>
        <v>78100</v>
      </c>
      <c r="X408" s="37" t="s">
        <v>76</v>
      </c>
      <c r="Y408" s="29">
        <f>VLOOKUP($X408,Sheet1!$A$2:$B$95,2,FALSE)</f>
        <v>0</v>
      </c>
      <c r="Z408" s="30" t="s">
        <v>72</v>
      </c>
      <c r="AA408" s="29">
        <f>VLOOKUP($Z408,Sheet1!$A$2:$B$95,2,FALSE)</f>
        <v>46200</v>
      </c>
      <c r="AB408" s="28" t="s">
        <v>69</v>
      </c>
      <c r="AC408" s="29">
        <f>VLOOKUP($AB408,Sheet1!$A$2:$B$95,2,FALSE)</f>
        <v>0</v>
      </c>
      <c r="AD408" s="31" t="s">
        <v>133</v>
      </c>
      <c r="AE408" s="32">
        <f>VLOOKUP($AD408,Sheet1!$A$2:$B$95,2,FALSE)</f>
        <v>0</v>
      </c>
      <c r="AF408" s="39" t="s">
        <v>139</v>
      </c>
      <c r="AG408" s="32">
        <f>VLOOKUP($AF408,Sheet1!$A$2:$B$95,2,FALSE)</f>
        <v>0</v>
      </c>
      <c r="AH408" s="34" t="s">
        <v>49</v>
      </c>
      <c r="AI408" s="35">
        <f>VLOOKUP($AH408,Sheet1!$A$2:$B$95,2,FALSE)</f>
        <v>0</v>
      </c>
      <c r="AJ408" s="172" t="s">
        <v>50</v>
      </c>
      <c r="AK408" s="35">
        <f>VLOOKUP($AJ408,Sheet1!$A$2:$B$95,2,FALSE)</f>
        <v>50000</v>
      </c>
    </row>
    <row r="409" spans="1:37">
      <c r="A409" s="157">
        <v>27</v>
      </c>
      <c r="B409" s="181">
        <v>408</v>
      </c>
      <c r="C409" s="177" t="s">
        <v>425</v>
      </c>
      <c r="D409" s="18" t="s">
        <v>422</v>
      </c>
      <c r="E409" s="44" t="s">
        <v>423</v>
      </c>
      <c r="F409" s="19" t="s">
        <v>164</v>
      </c>
      <c r="G409" s="19" t="s">
        <v>165</v>
      </c>
      <c r="H409" s="141"/>
      <c r="I409" s="20">
        <f t="shared" si="6"/>
        <v>947050</v>
      </c>
      <c r="J409" s="21" t="s">
        <v>68</v>
      </c>
      <c r="K409" s="22">
        <f>VLOOKUP($J409,Sheet1!$A$2:$B$95,2,FALSE)</f>
        <v>233200</v>
      </c>
      <c r="L409" s="23" t="s">
        <v>75</v>
      </c>
      <c r="M409" s="22">
        <f>VLOOKUP($L409,Sheet1!$A$2:$B$95,2,FALSE)</f>
        <v>233200</v>
      </c>
      <c r="N409" s="24" t="s">
        <v>39</v>
      </c>
      <c r="O409" s="25">
        <f>VLOOKUP($N409,Sheet1!$A$2:$B$95,2,FALSE)</f>
        <v>78100</v>
      </c>
      <c r="P409" s="24" t="s">
        <v>103</v>
      </c>
      <c r="Q409" s="25">
        <f>VLOOKUP($P409,Sheet1!$A$2:$B$95,2,FALSE)</f>
        <v>62150</v>
      </c>
      <c r="R409" s="26" t="s">
        <v>42</v>
      </c>
      <c r="S409" s="27">
        <f>VLOOKUP($R409,Sheet1!$A$2:$B$95,2,FALSE)</f>
        <v>28600</v>
      </c>
      <c r="T409" s="26" t="s">
        <v>158</v>
      </c>
      <c r="U409" s="27">
        <f>VLOOKUP($T409,Sheet1!$A$2:$B$95,2,FALSE)</f>
        <v>78100</v>
      </c>
      <c r="V409" s="26" t="s">
        <v>43</v>
      </c>
      <c r="W409" s="27">
        <f>VLOOKUP($V409,Sheet1!$A$2:$B$95,2,FALSE)</f>
        <v>78100</v>
      </c>
      <c r="X409" s="28" t="s">
        <v>85</v>
      </c>
      <c r="Y409" s="29">
        <f>VLOOKUP($X409,Sheet1!$A$2:$B$95,2,FALSE)</f>
        <v>105600</v>
      </c>
      <c r="Z409" s="30" t="s">
        <v>119</v>
      </c>
      <c r="AA409" s="29">
        <f>VLOOKUP($Z409,Sheet1!$A$2:$B$95,2,FALSE)</f>
        <v>0</v>
      </c>
      <c r="AB409" s="30" t="s">
        <v>57</v>
      </c>
      <c r="AC409" s="29">
        <f>VLOOKUP($AB409,Sheet1!$A$2:$B$95,2,FALSE)</f>
        <v>0</v>
      </c>
      <c r="AD409" s="31" t="s">
        <v>47</v>
      </c>
      <c r="AE409" s="32">
        <f>VLOOKUP($AD409,Sheet1!$A$2:$B$95,2,FALSE)</f>
        <v>0</v>
      </c>
      <c r="AF409" s="33" t="s">
        <v>133</v>
      </c>
      <c r="AG409" s="32">
        <f>VLOOKUP($AF409,Sheet1!$A$2:$B$95,2,FALSE)</f>
        <v>0</v>
      </c>
      <c r="AH409" s="34" t="s">
        <v>58</v>
      </c>
      <c r="AI409" s="35">
        <f>VLOOKUP($AH409,Sheet1!$A$2:$B$95,2,FALSE)</f>
        <v>0</v>
      </c>
      <c r="AJ409" s="172" t="s">
        <v>50</v>
      </c>
      <c r="AK409" s="35">
        <f>VLOOKUP($AJ409,Sheet1!$A$2:$B$95,2,FALSE)</f>
        <v>50000</v>
      </c>
    </row>
    <row r="410" spans="1:37">
      <c r="A410" s="157">
        <v>89</v>
      </c>
      <c r="B410" s="181">
        <v>409</v>
      </c>
      <c r="C410" s="177" t="s">
        <v>205</v>
      </c>
      <c r="D410" s="18" t="s">
        <v>204</v>
      </c>
      <c r="E410" s="44" t="s">
        <v>206</v>
      </c>
      <c r="F410" s="126" t="s">
        <v>36</v>
      </c>
      <c r="G410" s="19" t="s">
        <v>165</v>
      </c>
      <c r="H410" s="141">
        <v>80</v>
      </c>
      <c r="I410" s="20">
        <f t="shared" si="6"/>
        <v>945428</v>
      </c>
      <c r="J410" s="21" t="s">
        <v>38</v>
      </c>
      <c r="K410" s="22">
        <f>VLOOKUP($J410,Sheet1!$A$2:$B$95,2,FALSE)</f>
        <v>354750</v>
      </c>
      <c r="L410" s="23" t="s">
        <v>53</v>
      </c>
      <c r="M410" s="22">
        <f>VLOOKUP($L410,Sheet1!$A$2:$B$95,2,FALSE)</f>
        <v>233200</v>
      </c>
      <c r="N410" s="24" t="s">
        <v>54</v>
      </c>
      <c r="O410" s="25">
        <f>VLOOKUP($N410,Sheet1!$A$2:$B$95,2,FALSE)</f>
        <v>0</v>
      </c>
      <c r="P410" s="24" t="s">
        <v>115</v>
      </c>
      <c r="Q410" s="25">
        <f>VLOOKUP($P410,Sheet1!$A$2:$B$95,2,FALSE)</f>
        <v>30140</v>
      </c>
      <c r="R410" s="26" t="s">
        <v>148</v>
      </c>
      <c r="S410" s="27">
        <f>VLOOKUP($R410,Sheet1!$A$2:$B$95,2,FALSE)</f>
        <v>40700</v>
      </c>
      <c r="T410" s="26" t="s">
        <v>55</v>
      </c>
      <c r="U410" s="27">
        <f>VLOOKUP($T410,Sheet1!$A$2:$B$95,2,FALSE)</f>
        <v>105600</v>
      </c>
      <c r="V410" s="26" t="s">
        <v>43</v>
      </c>
      <c r="W410" s="27">
        <f>VLOOKUP($V410,Sheet1!$A$2:$B$95,2,FALSE)</f>
        <v>78100</v>
      </c>
      <c r="X410" s="28" t="s">
        <v>44</v>
      </c>
      <c r="Y410" s="29">
        <f>VLOOKUP($X410,Sheet1!$A$2:$B$95,2,FALSE)</f>
        <v>52938</v>
      </c>
      <c r="Z410" s="30" t="s">
        <v>76</v>
      </c>
      <c r="AA410" s="29">
        <f>VLOOKUP($Z410,Sheet1!$A$2:$B$95,2,FALSE)</f>
        <v>0</v>
      </c>
      <c r="AB410" s="30" t="s">
        <v>57</v>
      </c>
      <c r="AC410" s="29">
        <f>VLOOKUP($AB410,Sheet1!$A$2:$B$95,2,FALSE)</f>
        <v>0</v>
      </c>
      <c r="AD410" s="31" t="s">
        <v>47</v>
      </c>
      <c r="AE410" s="32">
        <f>VLOOKUP($AD410,Sheet1!$A$2:$B$95,2,FALSE)</f>
        <v>0</v>
      </c>
      <c r="AF410" s="33" t="s">
        <v>143</v>
      </c>
      <c r="AG410" s="32">
        <f>VLOOKUP($AF410,Sheet1!$A$2:$B$95,2,FALSE)</f>
        <v>0</v>
      </c>
      <c r="AH410" s="34" t="s">
        <v>49</v>
      </c>
      <c r="AI410" s="35">
        <f>VLOOKUP($AH410,Sheet1!$A$2:$B$95,2,FALSE)</f>
        <v>0</v>
      </c>
      <c r="AJ410" s="172" t="s">
        <v>50</v>
      </c>
      <c r="AK410" s="35">
        <f>VLOOKUP($AJ410,Sheet1!$A$2:$B$95,2,FALSE)</f>
        <v>50000</v>
      </c>
    </row>
    <row r="411" spans="1:37">
      <c r="A411" s="157">
        <v>163</v>
      </c>
      <c r="B411" s="181">
        <v>410</v>
      </c>
      <c r="C411" s="177" t="s">
        <v>357</v>
      </c>
      <c r="D411" s="18" t="s">
        <v>355</v>
      </c>
      <c r="E411" s="44" t="s">
        <v>358</v>
      </c>
      <c r="F411" s="19" t="s">
        <v>164</v>
      </c>
      <c r="G411" s="19" t="s">
        <v>165</v>
      </c>
      <c r="H411" s="141"/>
      <c r="I411" s="20">
        <f t="shared" si="6"/>
        <v>892738</v>
      </c>
      <c r="J411" s="21" t="s">
        <v>64</v>
      </c>
      <c r="K411" s="22">
        <f>VLOOKUP($J411,Sheet1!$A$2:$B$95,2,FALSE)</f>
        <v>105600</v>
      </c>
      <c r="L411" s="23" t="s">
        <v>53</v>
      </c>
      <c r="M411" s="22">
        <f>VLOOKUP($L411,Sheet1!$A$2:$B$95,2,FALSE)</f>
        <v>233200</v>
      </c>
      <c r="N411" s="24" t="s">
        <v>132</v>
      </c>
      <c r="O411" s="25">
        <f>VLOOKUP($N411,Sheet1!$A$2:$B$95,2,FALSE)</f>
        <v>78100</v>
      </c>
      <c r="P411" s="24" t="s">
        <v>107</v>
      </c>
      <c r="Q411" s="25">
        <f>VLOOKUP($P411,Sheet1!$A$2:$B$95,2,FALSE)</f>
        <v>0</v>
      </c>
      <c r="R411" s="26" t="s">
        <v>55</v>
      </c>
      <c r="S411" s="27">
        <f>VLOOKUP($R411,Sheet1!$A$2:$B$95,2,FALSE)</f>
        <v>105600</v>
      </c>
      <c r="T411" s="26" t="s">
        <v>56</v>
      </c>
      <c r="U411" s="27">
        <f>VLOOKUP($T411,Sheet1!$A$2:$B$95,2,FALSE)</f>
        <v>40700</v>
      </c>
      <c r="V411" s="26" t="s">
        <v>43</v>
      </c>
      <c r="W411" s="27">
        <f>VLOOKUP($V411,Sheet1!$A$2:$B$95,2,FALSE)</f>
        <v>78100</v>
      </c>
      <c r="X411" s="28" t="s">
        <v>44</v>
      </c>
      <c r="Y411" s="29">
        <f>VLOOKUP($X411,Sheet1!$A$2:$B$95,2,FALSE)</f>
        <v>52938</v>
      </c>
      <c r="Z411" s="30" t="s">
        <v>57</v>
      </c>
      <c r="AA411" s="29">
        <f>VLOOKUP($Z411,Sheet1!$A$2:$B$95,2,FALSE)</f>
        <v>0</v>
      </c>
      <c r="AB411" s="30" t="s">
        <v>76</v>
      </c>
      <c r="AC411" s="29">
        <f>VLOOKUP($AB411,Sheet1!$A$2:$B$95,2,FALSE)</f>
        <v>0</v>
      </c>
      <c r="AD411" s="31" t="s">
        <v>47</v>
      </c>
      <c r="AE411" s="32">
        <f>VLOOKUP($AD411,Sheet1!$A$2:$B$95,2,FALSE)</f>
        <v>0</v>
      </c>
      <c r="AF411" s="33" t="s">
        <v>48</v>
      </c>
      <c r="AG411" s="32">
        <f>VLOOKUP($AF411,Sheet1!$A$2:$B$95,2,FALSE)</f>
        <v>148500</v>
      </c>
      <c r="AH411" s="34" t="s">
        <v>58</v>
      </c>
      <c r="AI411" s="35">
        <f>VLOOKUP($AH411,Sheet1!$A$2:$B$95,2,FALSE)</f>
        <v>0</v>
      </c>
      <c r="AJ411" s="172" t="s">
        <v>50</v>
      </c>
      <c r="AK411" s="35">
        <f>VLOOKUP($AJ411,Sheet1!$A$2:$B$95,2,FALSE)</f>
        <v>50000</v>
      </c>
    </row>
    <row r="412" spans="1:37">
      <c r="A412" s="157">
        <v>112</v>
      </c>
      <c r="B412" s="181">
        <v>411</v>
      </c>
      <c r="C412" s="177" t="s">
        <v>447</v>
      </c>
      <c r="D412" s="18" t="s">
        <v>449</v>
      </c>
      <c r="E412" s="44" t="s">
        <v>640</v>
      </c>
      <c r="F412" s="19" t="s">
        <v>164</v>
      </c>
      <c r="G412" s="19" t="s">
        <v>165</v>
      </c>
      <c r="H412" s="141"/>
      <c r="I412" s="20">
        <f t="shared" si="6"/>
        <v>886000</v>
      </c>
      <c r="J412" s="21" t="s">
        <v>68</v>
      </c>
      <c r="K412" s="22">
        <f>VLOOKUP($J412,Sheet1!$A$2:$B$95,2,FALSE)</f>
        <v>233200</v>
      </c>
      <c r="L412" s="23" t="s">
        <v>53</v>
      </c>
      <c r="M412" s="22">
        <f>VLOOKUP($L412,Sheet1!$A$2:$B$95,2,FALSE)</f>
        <v>233200</v>
      </c>
      <c r="N412" s="24" t="s">
        <v>128</v>
      </c>
      <c r="O412" s="25">
        <f>VLOOKUP($N412,Sheet1!$A$2:$B$95,2,FALSE)</f>
        <v>46200</v>
      </c>
      <c r="P412" s="24" t="s">
        <v>54</v>
      </c>
      <c r="Q412" s="25">
        <f>VLOOKUP($P412,Sheet1!$A$2:$B$95,2,FALSE)</f>
        <v>0</v>
      </c>
      <c r="R412" s="26" t="s">
        <v>180</v>
      </c>
      <c r="S412" s="27">
        <f>VLOOKUP($R412,Sheet1!$A$2:$B$95,2,FALSE)</f>
        <v>0</v>
      </c>
      <c r="T412" s="26" t="s">
        <v>148</v>
      </c>
      <c r="U412" s="27">
        <f>VLOOKUP($T412,Sheet1!$A$2:$B$95,2,FALSE)</f>
        <v>40700</v>
      </c>
      <c r="V412" s="26" t="s">
        <v>42</v>
      </c>
      <c r="W412" s="27">
        <f>VLOOKUP($V412,Sheet1!$A$2:$B$95,2,FALSE)</f>
        <v>28600</v>
      </c>
      <c r="X412" s="28" t="s">
        <v>85</v>
      </c>
      <c r="Y412" s="29">
        <f>VLOOKUP($X412,Sheet1!$A$2:$B$95,2,FALSE)</f>
        <v>105600</v>
      </c>
      <c r="Z412" s="30" t="s">
        <v>57</v>
      </c>
      <c r="AA412" s="29">
        <f>VLOOKUP($Z412,Sheet1!$A$2:$B$95,2,FALSE)</f>
        <v>0</v>
      </c>
      <c r="AB412" s="30" t="s">
        <v>76</v>
      </c>
      <c r="AC412" s="29">
        <f>VLOOKUP($AB412,Sheet1!$A$2:$B$95,2,FALSE)</f>
        <v>0</v>
      </c>
      <c r="AD412" s="31" t="s">
        <v>47</v>
      </c>
      <c r="AE412" s="32">
        <f>VLOOKUP($AD412,Sheet1!$A$2:$B$95,2,FALSE)</f>
        <v>0</v>
      </c>
      <c r="AF412" s="33" t="s">
        <v>48</v>
      </c>
      <c r="AG412" s="32">
        <f>VLOOKUP($AF412,Sheet1!$A$2:$B$95,2,FALSE)</f>
        <v>148500</v>
      </c>
      <c r="AH412" s="34" t="s">
        <v>49</v>
      </c>
      <c r="AI412" s="35">
        <f>VLOOKUP($AH412,Sheet1!$A$2:$B$95,2,FALSE)</f>
        <v>0</v>
      </c>
      <c r="AJ412" s="172" t="s">
        <v>50</v>
      </c>
      <c r="AK412" s="35">
        <f>VLOOKUP($AJ412,Sheet1!$A$2:$B$95,2,FALSE)</f>
        <v>50000</v>
      </c>
    </row>
    <row r="413" spans="1:37">
      <c r="A413" s="157">
        <v>119</v>
      </c>
      <c r="B413" s="181">
        <v>412</v>
      </c>
      <c r="C413" s="177" t="s">
        <v>900</v>
      </c>
      <c r="D413" s="18" t="s">
        <v>898</v>
      </c>
      <c r="E413" s="44" t="s">
        <v>899</v>
      </c>
      <c r="F413" s="19" t="s">
        <v>164</v>
      </c>
      <c r="G413" s="19" t="s">
        <v>165</v>
      </c>
      <c r="H413" s="141"/>
      <c r="I413" s="20">
        <f t="shared" si="6"/>
        <v>875138</v>
      </c>
      <c r="J413" s="21" t="s">
        <v>64</v>
      </c>
      <c r="K413" s="22">
        <f>VLOOKUP($J413,Sheet1!$A$2:$B$95,2,FALSE)</f>
        <v>105600</v>
      </c>
      <c r="L413" s="23" t="s">
        <v>68</v>
      </c>
      <c r="M413" s="22">
        <f>VLOOKUP($L413,Sheet1!$A$2:$B$95,2,FALSE)</f>
        <v>233200</v>
      </c>
      <c r="N413" s="46" t="s">
        <v>132</v>
      </c>
      <c r="O413" s="25">
        <f>VLOOKUP($N413,Sheet1!$A$2:$B$95,2,FALSE)</f>
        <v>78100</v>
      </c>
      <c r="P413" s="24" t="s">
        <v>134</v>
      </c>
      <c r="Q413" s="25">
        <f>VLOOKUP($P413,Sheet1!$A$2:$B$95,2,FALSE)</f>
        <v>148500</v>
      </c>
      <c r="R413" s="26" t="s">
        <v>150</v>
      </c>
      <c r="S413" s="27">
        <f>VLOOKUP($R413,Sheet1!$A$2:$B$95,2,FALSE)</f>
        <v>52938</v>
      </c>
      <c r="T413" s="26" t="s">
        <v>41</v>
      </c>
      <c r="U413" s="27">
        <f>VLOOKUP($T413,Sheet1!$A$2:$B$95,2,FALSE)</f>
        <v>68200</v>
      </c>
      <c r="V413" s="26" t="s">
        <v>180</v>
      </c>
      <c r="W413" s="27">
        <f>VLOOKUP($V413,Sheet1!$A$2:$B$95,2,FALSE)</f>
        <v>0</v>
      </c>
      <c r="X413" s="37" t="s">
        <v>85</v>
      </c>
      <c r="Y413" s="29">
        <f>VLOOKUP($X413,Sheet1!$A$2:$B$95,2,FALSE)</f>
        <v>105600</v>
      </c>
      <c r="Z413" s="30" t="s">
        <v>119</v>
      </c>
      <c r="AA413" s="29">
        <f>VLOOKUP($Z413,Sheet1!$A$2:$B$95,2,FALSE)</f>
        <v>0</v>
      </c>
      <c r="AB413" s="30" t="s">
        <v>113</v>
      </c>
      <c r="AC413" s="29">
        <f>VLOOKUP($AB413,Sheet1!$A$2:$B$95,2,FALSE)</f>
        <v>33000</v>
      </c>
      <c r="AD413" s="33" t="s">
        <v>47</v>
      </c>
      <c r="AE413" s="32">
        <f>VLOOKUP($AD413,Sheet1!$A$2:$B$95,2,FALSE)</f>
        <v>0</v>
      </c>
      <c r="AF413" s="33" t="s">
        <v>133</v>
      </c>
      <c r="AG413" s="32">
        <f>VLOOKUP($AF413,Sheet1!$A$2:$B$95,2,FALSE)</f>
        <v>0</v>
      </c>
      <c r="AH413" s="34" t="s">
        <v>58</v>
      </c>
      <c r="AI413" s="35">
        <f>VLOOKUP($AH413,Sheet1!$A$2:$B$95,2,FALSE)</f>
        <v>0</v>
      </c>
      <c r="AJ413" s="172" t="s">
        <v>50</v>
      </c>
      <c r="AK413" s="35">
        <f>VLOOKUP($AJ413,Sheet1!$A$2:$B$95,2,FALSE)</f>
        <v>50000</v>
      </c>
    </row>
    <row r="414" spans="1:37">
      <c r="A414" s="157">
        <v>43</v>
      </c>
      <c r="B414" s="181">
        <v>413</v>
      </c>
      <c r="C414" s="177" t="s">
        <v>647</v>
      </c>
      <c r="D414" s="18" t="s">
        <v>646</v>
      </c>
      <c r="E414" s="44" t="s">
        <v>1108</v>
      </c>
      <c r="F414" s="19" t="s">
        <v>164</v>
      </c>
      <c r="G414" s="19" t="s">
        <v>165</v>
      </c>
      <c r="H414" s="141"/>
      <c r="I414" s="20">
        <f t="shared" si="6"/>
        <v>870650</v>
      </c>
      <c r="J414" s="21" t="s">
        <v>37</v>
      </c>
      <c r="K414" s="22">
        <f>VLOOKUP($J414,Sheet1!$A$2:$B$95,2,FALSE)</f>
        <v>0</v>
      </c>
      <c r="L414" s="23" t="s">
        <v>38</v>
      </c>
      <c r="M414" s="22">
        <f>VLOOKUP($L414,Sheet1!$A$2:$B$95,2,FALSE)</f>
        <v>354750</v>
      </c>
      <c r="N414" s="24" t="s">
        <v>39</v>
      </c>
      <c r="O414" s="25">
        <f>VLOOKUP($N414,Sheet1!$A$2:$B$95,2,FALSE)</f>
        <v>78100</v>
      </c>
      <c r="P414" s="24" t="s">
        <v>138</v>
      </c>
      <c r="Q414" s="25">
        <f>VLOOKUP($P414,Sheet1!$A$2:$B$95,2,FALSE)</f>
        <v>0</v>
      </c>
      <c r="R414" s="26" t="s">
        <v>156</v>
      </c>
      <c r="S414" s="27">
        <f>VLOOKUP($R414,Sheet1!$A$2:$B$95,2,FALSE)</f>
        <v>0</v>
      </c>
      <c r="T414" s="26" t="s">
        <v>55</v>
      </c>
      <c r="U414" s="27">
        <f>VLOOKUP($T414,Sheet1!$A$2:$B$95,2,FALSE)</f>
        <v>105600</v>
      </c>
      <c r="V414" s="26" t="s">
        <v>43</v>
      </c>
      <c r="W414" s="27">
        <f>VLOOKUP($V414,Sheet1!$A$2:$B$95,2,FALSE)</f>
        <v>78100</v>
      </c>
      <c r="X414" s="28" t="s">
        <v>85</v>
      </c>
      <c r="Y414" s="29">
        <f>VLOOKUP($X414,Sheet1!$A$2:$B$95,2,FALSE)</f>
        <v>105600</v>
      </c>
      <c r="Z414" s="30" t="s">
        <v>57</v>
      </c>
      <c r="AA414" s="29">
        <f>VLOOKUP($Z414,Sheet1!$A$2:$B$95,2,FALSE)</f>
        <v>0</v>
      </c>
      <c r="AB414" s="30" t="s">
        <v>90</v>
      </c>
      <c r="AC414" s="29">
        <f>VLOOKUP($AB414,Sheet1!$A$2:$B$95,2,FALSE)</f>
        <v>0</v>
      </c>
      <c r="AD414" s="31" t="s">
        <v>47</v>
      </c>
      <c r="AE414" s="32">
        <f>VLOOKUP($AD414,Sheet1!$A$2:$B$95,2,FALSE)</f>
        <v>0</v>
      </c>
      <c r="AF414" s="33" t="s">
        <v>48</v>
      </c>
      <c r="AG414" s="32">
        <f>VLOOKUP($AF414,Sheet1!$A$2:$B$95,2,FALSE)</f>
        <v>148500</v>
      </c>
      <c r="AH414" s="34" t="s">
        <v>49</v>
      </c>
      <c r="AI414" s="35">
        <f>VLOOKUP($AH414,Sheet1!$A$2:$B$95,2,FALSE)</f>
        <v>0</v>
      </c>
      <c r="AJ414" s="172" t="s">
        <v>151</v>
      </c>
      <c r="AK414" s="35">
        <f>VLOOKUP($AJ414,Sheet1!$A$2:$B$95,2,FALSE)</f>
        <v>0</v>
      </c>
    </row>
    <row r="415" spans="1:37">
      <c r="A415" s="157">
        <v>9</v>
      </c>
      <c r="B415" s="181">
        <v>414</v>
      </c>
      <c r="C415" s="177" t="s">
        <v>606</v>
      </c>
      <c r="D415" s="18" t="s">
        <v>51</v>
      </c>
      <c r="E415" s="44" t="s">
        <v>52</v>
      </c>
      <c r="F415" s="126" t="s">
        <v>36</v>
      </c>
      <c r="G415" s="19" t="s">
        <v>165</v>
      </c>
      <c r="H415" s="141">
        <v>80</v>
      </c>
      <c r="I415" s="20">
        <f t="shared" si="6"/>
        <v>867576</v>
      </c>
      <c r="J415" s="21" t="s">
        <v>64</v>
      </c>
      <c r="K415" s="22">
        <f>VLOOKUP($J415,Sheet1!$A$2:$B$95,2,FALSE)</f>
        <v>105600</v>
      </c>
      <c r="L415" s="23" t="s">
        <v>53</v>
      </c>
      <c r="M415" s="22">
        <f>VLOOKUP($L415,Sheet1!$A$2:$B$95,2,FALSE)</f>
        <v>233200</v>
      </c>
      <c r="N415" s="24" t="s">
        <v>54</v>
      </c>
      <c r="O415" s="25">
        <f>VLOOKUP($N415,Sheet1!$A$2:$B$95,2,FALSE)</f>
        <v>0</v>
      </c>
      <c r="P415" s="24" t="s">
        <v>40</v>
      </c>
      <c r="Q415" s="25">
        <f>VLOOKUP($P415,Sheet1!$A$2:$B$95,2,FALSE)</f>
        <v>52938</v>
      </c>
      <c r="R415" s="26" t="s">
        <v>55</v>
      </c>
      <c r="S415" s="27">
        <f>VLOOKUP($R415,Sheet1!$A$2:$B$95,2,FALSE)</f>
        <v>105600</v>
      </c>
      <c r="T415" s="26" t="s">
        <v>56</v>
      </c>
      <c r="U415" s="27">
        <f>VLOOKUP($T415,Sheet1!$A$2:$B$95,2,FALSE)</f>
        <v>40700</v>
      </c>
      <c r="V415" s="26" t="s">
        <v>43</v>
      </c>
      <c r="W415" s="27">
        <f>VLOOKUP($V415,Sheet1!$A$2:$B$95,2,FALSE)</f>
        <v>78100</v>
      </c>
      <c r="X415" s="28" t="s">
        <v>44</v>
      </c>
      <c r="Y415" s="29">
        <f>VLOOKUP($X415,Sheet1!$A$2:$B$95,2,FALSE)</f>
        <v>52938</v>
      </c>
      <c r="Z415" s="30" t="s">
        <v>45</v>
      </c>
      <c r="AA415" s="29">
        <f>VLOOKUP($Z415,Sheet1!$A$2:$B$95,2,FALSE)</f>
        <v>0</v>
      </c>
      <c r="AB415" s="30" t="s">
        <v>57</v>
      </c>
      <c r="AC415" s="29">
        <f>VLOOKUP($AB415,Sheet1!$A$2:$B$95,2,FALSE)</f>
        <v>0</v>
      </c>
      <c r="AD415" s="31" t="s">
        <v>47</v>
      </c>
      <c r="AE415" s="32">
        <f>VLOOKUP($AD415,Sheet1!$A$2:$B$95,2,FALSE)</f>
        <v>0</v>
      </c>
      <c r="AF415" s="33" t="s">
        <v>48</v>
      </c>
      <c r="AG415" s="32">
        <f>VLOOKUP($AF415,Sheet1!$A$2:$B$95,2,FALSE)</f>
        <v>148500</v>
      </c>
      <c r="AH415" s="34" t="s">
        <v>58</v>
      </c>
      <c r="AI415" s="35">
        <f>VLOOKUP($AH415,Sheet1!$A$2:$B$95,2,FALSE)</f>
        <v>0</v>
      </c>
      <c r="AJ415" s="172" t="s">
        <v>50</v>
      </c>
      <c r="AK415" s="35">
        <f>VLOOKUP($AJ415,Sheet1!$A$2:$B$95,2,FALSE)</f>
        <v>50000</v>
      </c>
    </row>
    <row r="416" spans="1:37">
      <c r="A416" s="157">
        <v>311</v>
      </c>
      <c r="B416" s="181">
        <v>415</v>
      </c>
      <c r="C416" s="177" t="s">
        <v>655</v>
      </c>
      <c r="D416" s="18" t="s">
        <v>480</v>
      </c>
      <c r="E416" s="44" t="s">
        <v>481</v>
      </c>
      <c r="F416" s="19" t="s">
        <v>164</v>
      </c>
      <c r="G416" s="19" t="s">
        <v>165</v>
      </c>
      <c r="H416" s="141"/>
      <c r="I416" s="20">
        <f t="shared" si="6"/>
        <v>851900</v>
      </c>
      <c r="J416" s="21" t="s">
        <v>87</v>
      </c>
      <c r="K416" s="22">
        <f>VLOOKUP($J416,Sheet1!$A$2:$B$95,2,FALSE)</f>
        <v>308000</v>
      </c>
      <c r="L416" s="23" t="s">
        <v>53</v>
      </c>
      <c r="M416" s="22">
        <f>VLOOKUP($L416,Sheet1!$A$2:$B$95,2,FALSE)</f>
        <v>233200</v>
      </c>
      <c r="N416" s="24" t="s">
        <v>54</v>
      </c>
      <c r="O416" s="25">
        <f>VLOOKUP($N416,Sheet1!$A$2:$B$95,2,FALSE)</f>
        <v>0</v>
      </c>
      <c r="P416" s="24" t="s">
        <v>138</v>
      </c>
      <c r="Q416" s="25">
        <f>VLOOKUP($P416,Sheet1!$A$2:$B$95,2,FALSE)</f>
        <v>0</v>
      </c>
      <c r="R416" s="26" t="s">
        <v>156</v>
      </c>
      <c r="S416" s="27">
        <f>VLOOKUP($R416,Sheet1!$A$2:$B$95,2,FALSE)</f>
        <v>0</v>
      </c>
      <c r="T416" s="26" t="s">
        <v>56</v>
      </c>
      <c r="U416" s="27">
        <f>VLOOKUP($T416,Sheet1!$A$2:$B$95,2,FALSE)</f>
        <v>40700</v>
      </c>
      <c r="V416" s="26" t="s">
        <v>43</v>
      </c>
      <c r="W416" s="27">
        <f>VLOOKUP($V416,Sheet1!$A$2:$B$95,2,FALSE)</f>
        <v>78100</v>
      </c>
      <c r="X416" s="28" t="s">
        <v>85</v>
      </c>
      <c r="Y416" s="29">
        <f>VLOOKUP($X416,Sheet1!$A$2:$B$95,2,FALSE)</f>
        <v>105600</v>
      </c>
      <c r="Z416" s="30" t="s">
        <v>57</v>
      </c>
      <c r="AA416" s="29">
        <f>VLOOKUP($Z416,Sheet1!$A$2:$B$95,2,FALSE)</f>
        <v>0</v>
      </c>
      <c r="AB416" s="30" t="s">
        <v>116</v>
      </c>
      <c r="AC416" s="29">
        <f>VLOOKUP($AB416,Sheet1!$A$2:$B$95,2,FALSE)</f>
        <v>36300</v>
      </c>
      <c r="AD416" s="31" t="s">
        <v>47</v>
      </c>
      <c r="AE416" s="32">
        <f>VLOOKUP($AD416,Sheet1!$A$2:$B$95,2,FALSE)</f>
        <v>0</v>
      </c>
      <c r="AF416" s="33" t="s">
        <v>131</v>
      </c>
      <c r="AG416" s="32">
        <f>VLOOKUP($AF416,Sheet1!$A$2:$B$95,2,FALSE)</f>
        <v>0</v>
      </c>
      <c r="AH416" s="34" t="s">
        <v>58</v>
      </c>
      <c r="AI416" s="35">
        <f>VLOOKUP($AH416,Sheet1!$A$2:$B$95,2,FALSE)</f>
        <v>0</v>
      </c>
      <c r="AJ416" s="172" t="s">
        <v>50</v>
      </c>
      <c r="AK416" s="35">
        <f>VLOOKUP($AJ416,Sheet1!$A$2:$B$95,2,FALSE)</f>
        <v>50000</v>
      </c>
    </row>
    <row r="417" spans="1:37">
      <c r="A417" s="157">
        <v>33</v>
      </c>
      <c r="B417" s="181">
        <v>416</v>
      </c>
      <c r="C417" s="177" t="s">
        <v>1041</v>
      </c>
      <c r="D417" s="18" t="s">
        <v>1040</v>
      </c>
      <c r="E417" s="44" t="s">
        <v>826</v>
      </c>
      <c r="F417" s="45" t="s">
        <v>164</v>
      </c>
      <c r="G417" s="45" t="s">
        <v>165</v>
      </c>
      <c r="H417" s="144"/>
      <c r="I417" s="20">
        <f t="shared" si="6"/>
        <v>833476</v>
      </c>
      <c r="J417" s="21" t="s">
        <v>68</v>
      </c>
      <c r="K417" s="22">
        <f>VLOOKUP($J417,Sheet1!$A$2:$B$95,2,FALSE)</f>
        <v>233200</v>
      </c>
      <c r="L417" s="23" t="s">
        <v>53</v>
      </c>
      <c r="M417" s="22">
        <f>VLOOKUP($L417,Sheet1!$A$2:$B$95,2,FALSE)</f>
        <v>233200</v>
      </c>
      <c r="N417" s="24" t="s">
        <v>118</v>
      </c>
      <c r="O417" s="25">
        <f>VLOOKUP($N417,Sheet1!$A$2:$B$95,2,FALSE)</f>
        <v>0</v>
      </c>
      <c r="P417" s="24" t="s">
        <v>40</v>
      </c>
      <c r="Q417" s="25">
        <f>VLOOKUP($P417,Sheet1!$A$2:$B$95,2,FALSE)</f>
        <v>52938</v>
      </c>
      <c r="R417" s="48" t="s">
        <v>150</v>
      </c>
      <c r="S417" s="27">
        <f>VLOOKUP($R417,Sheet1!$A$2:$B$95,2,FALSE)</f>
        <v>52938</v>
      </c>
      <c r="T417" s="26" t="s">
        <v>55</v>
      </c>
      <c r="U417" s="27">
        <f>VLOOKUP($T417,Sheet1!$A$2:$B$95,2,FALSE)</f>
        <v>105600</v>
      </c>
      <c r="V417" s="26" t="s">
        <v>154</v>
      </c>
      <c r="W417" s="27">
        <f>VLOOKUP($V417,Sheet1!$A$2:$B$95,2,FALSE)</f>
        <v>0</v>
      </c>
      <c r="X417" s="37" t="s">
        <v>85</v>
      </c>
      <c r="Y417" s="29">
        <f>VLOOKUP($X417,Sheet1!$A$2:$B$95,2,FALSE)</f>
        <v>105600</v>
      </c>
      <c r="Z417" s="30" t="s">
        <v>93</v>
      </c>
      <c r="AA417" s="29">
        <f>VLOOKUP($Z417,Sheet1!$A$2:$B$95,2,FALSE)</f>
        <v>0</v>
      </c>
      <c r="AB417" s="28" t="s">
        <v>90</v>
      </c>
      <c r="AC417" s="29">
        <f>VLOOKUP($AB417,Sheet1!$A$2:$B$95,2,FALSE)</f>
        <v>0</v>
      </c>
      <c r="AD417" s="31" t="s">
        <v>47</v>
      </c>
      <c r="AE417" s="32">
        <f>VLOOKUP($AD417,Sheet1!$A$2:$B$95,2,FALSE)</f>
        <v>0</v>
      </c>
      <c r="AF417" s="39" t="s">
        <v>143</v>
      </c>
      <c r="AG417" s="32">
        <f>VLOOKUP($AF417,Sheet1!$A$2:$B$95,2,FALSE)</f>
        <v>0</v>
      </c>
      <c r="AH417" s="34" t="s">
        <v>151</v>
      </c>
      <c r="AI417" s="35">
        <f>VLOOKUP($AH417,Sheet1!$A$2:$B$95,2,FALSE)</f>
        <v>0</v>
      </c>
      <c r="AJ417" s="172" t="s">
        <v>50</v>
      </c>
      <c r="AK417" s="35">
        <f>VLOOKUP($AJ417,Sheet1!$A$2:$B$95,2,FALSE)</f>
        <v>50000</v>
      </c>
    </row>
    <row r="418" spans="1:37">
      <c r="A418" s="157">
        <v>257</v>
      </c>
      <c r="B418" s="181">
        <v>417</v>
      </c>
      <c r="C418" s="177" t="s">
        <v>659</v>
      </c>
      <c r="D418" s="18" t="s">
        <v>658</v>
      </c>
      <c r="E418" s="44" t="s">
        <v>660</v>
      </c>
      <c r="F418" s="19" t="s">
        <v>164</v>
      </c>
      <c r="G418" s="19" t="s">
        <v>165</v>
      </c>
      <c r="H418" s="141"/>
      <c r="I418" s="20">
        <f t="shared" si="6"/>
        <v>831138</v>
      </c>
      <c r="J418" s="21" t="s">
        <v>68</v>
      </c>
      <c r="K418" s="22">
        <f>VLOOKUP($J418,Sheet1!$A$2:$B$95,2,FALSE)</f>
        <v>233200</v>
      </c>
      <c r="L418" s="23" t="s">
        <v>75</v>
      </c>
      <c r="M418" s="22">
        <f>VLOOKUP($L418,Sheet1!$A$2:$B$95,2,FALSE)</f>
        <v>233200</v>
      </c>
      <c r="N418" s="24" t="s">
        <v>39</v>
      </c>
      <c r="O418" s="25">
        <f>VLOOKUP($N418,Sheet1!$A$2:$B$95,2,FALSE)</f>
        <v>78100</v>
      </c>
      <c r="P418" s="24" t="s">
        <v>40</v>
      </c>
      <c r="Q418" s="25">
        <f>VLOOKUP($P418,Sheet1!$A$2:$B$95,2,FALSE)</f>
        <v>52938</v>
      </c>
      <c r="R418" s="26" t="s">
        <v>55</v>
      </c>
      <c r="S418" s="27">
        <f>VLOOKUP($R418,Sheet1!$A$2:$B$95,2,FALSE)</f>
        <v>105600</v>
      </c>
      <c r="T418" s="26" t="s">
        <v>157</v>
      </c>
      <c r="U418" s="27">
        <f>VLOOKUP($T418,Sheet1!$A$2:$B$95,2,FALSE)</f>
        <v>0</v>
      </c>
      <c r="V418" s="26" t="s">
        <v>43</v>
      </c>
      <c r="W418" s="27">
        <f>VLOOKUP($V418,Sheet1!$A$2:$B$95,2,FALSE)</f>
        <v>78100</v>
      </c>
      <c r="X418" s="28" t="s">
        <v>76</v>
      </c>
      <c r="Y418" s="29">
        <f>VLOOKUP($X418,Sheet1!$A$2:$B$95,2,FALSE)</f>
        <v>0</v>
      </c>
      <c r="Z418" s="30" t="s">
        <v>119</v>
      </c>
      <c r="AA418" s="29">
        <f>VLOOKUP($Z418,Sheet1!$A$2:$B$95,2,FALSE)</f>
        <v>0</v>
      </c>
      <c r="AB418" s="30" t="s">
        <v>57</v>
      </c>
      <c r="AC418" s="29">
        <f>VLOOKUP($AB418,Sheet1!$A$2:$B$95,2,FALSE)</f>
        <v>0</v>
      </c>
      <c r="AD418" s="31" t="s">
        <v>47</v>
      </c>
      <c r="AE418" s="32">
        <f>VLOOKUP($AD418,Sheet1!$A$2:$B$95,2,FALSE)</f>
        <v>0</v>
      </c>
      <c r="AF418" s="33" t="s">
        <v>133</v>
      </c>
      <c r="AG418" s="32">
        <f>VLOOKUP($AF418,Sheet1!$A$2:$B$95,2,FALSE)</f>
        <v>0</v>
      </c>
      <c r="AH418" s="34" t="s">
        <v>151</v>
      </c>
      <c r="AI418" s="35">
        <f>VLOOKUP($AH418,Sheet1!$A$2:$B$95,2,FALSE)</f>
        <v>0</v>
      </c>
      <c r="AJ418" s="172" t="s">
        <v>50</v>
      </c>
      <c r="AK418" s="35">
        <f>VLOOKUP($AJ418,Sheet1!$A$2:$B$95,2,FALSE)</f>
        <v>50000</v>
      </c>
    </row>
    <row r="419" spans="1:37">
      <c r="A419" s="157">
        <v>136</v>
      </c>
      <c r="B419" s="181">
        <v>418</v>
      </c>
      <c r="C419" s="177" t="s">
        <v>555</v>
      </c>
      <c r="D419" s="18" t="s">
        <v>552</v>
      </c>
      <c r="E419" s="44" t="s">
        <v>556</v>
      </c>
      <c r="F419" s="19" t="s">
        <v>36</v>
      </c>
      <c r="G419" s="19" t="s">
        <v>165</v>
      </c>
      <c r="H419" s="141" t="s">
        <v>1112</v>
      </c>
      <c r="I419" s="20">
        <f t="shared" si="6"/>
        <v>793000</v>
      </c>
      <c r="J419" s="21" t="s">
        <v>37</v>
      </c>
      <c r="K419" s="22">
        <f>VLOOKUP($J419,Sheet1!$A$2:$B$95,2,FALSE)</f>
        <v>0</v>
      </c>
      <c r="L419" s="23" t="s">
        <v>68</v>
      </c>
      <c r="M419" s="22">
        <f>VLOOKUP($L419,Sheet1!$A$2:$B$95,2,FALSE)</f>
        <v>233200</v>
      </c>
      <c r="N419" s="24" t="s">
        <v>128</v>
      </c>
      <c r="O419" s="25">
        <f>VLOOKUP($N419,Sheet1!$A$2:$B$95,2,FALSE)</f>
        <v>46200</v>
      </c>
      <c r="P419" s="24" t="s">
        <v>103</v>
      </c>
      <c r="Q419" s="25">
        <f>VLOOKUP($P419,Sheet1!$A$2:$B$95,2,FALSE)</f>
        <v>62150</v>
      </c>
      <c r="R419" s="26" t="s">
        <v>55</v>
      </c>
      <c r="S419" s="27">
        <f>VLOOKUP($R419,Sheet1!$A$2:$B$95,2,FALSE)</f>
        <v>105600</v>
      </c>
      <c r="T419" s="26" t="s">
        <v>155</v>
      </c>
      <c r="U419" s="27">
        <f>VLOOKUP($T419,Sheet1!$A$2:$B$95,2,FALSE)</f>
        <v>62150</v>
      </c>
      <c r="V419" s="26" t="s">
        <v>43</v>
      </c>
      <c r="W419" s="27">
        <f>VLOOKUP($V419,Sheet1!$A$2:$B$95,2,FALSE)</f>
        <v>78100</v>
      </c>
      <c r="X419" s="28" t="s">
        <v>85</v>
      </c>
      <c r="Y419" s="29">
        <f>VLOOKUP($X419,Sheet1!$A$2:$B$95,2,FALSE)</f>
        <v>105600</v>
      </c>
      <c r="Z419" s="30" t="s">
        <v>119</v>
      </c>
      <c r="AA419" s="29">
        <f>VLOOKUP($Z419,Sheet1!$A$2:$B$95,2,FALSE)</f>
        <v>0</v>
      </c>
      <c r="AB419" s="30" t="s">
        <v>104</v>
      </c>
      <c r="AC419" s="29">
        <f>VLOOKUP($AB419,Sheet1!$A$2:$B$95,2,FALSE)</f>
        <v>0</v>
      </c>
      <c r="AD419" s="31" t="s">
        <v>47</v>
      </c>
      <c r="AE419" s="32">
        <f>VLOOKUP($AD419,Sheet1!$A$2:$B$95,2,FALSE)</f>
        <v>0</v>
      </c>
      <c r="AF419" s="33" t="s">
        <v>144</v>
      </c>
      <c r="AG419" s="32">
        <f>VLOOKUP($AF419,Sheet1!$A$2:$B$95,2,FALSE)</f>
        <v>0</v>
      </c>
      <c r="AH419" s="34" t="s">
        <v>153</v>
      </c>
      <c r="AI419" s="35">
        <f>VLOOKUP($AH419,Sheet1!$A$2:$B$95,2,FALSE)</f>
        <v>100000</v>
      </c>
      <c r="AJ419" s="172" t="s">
        <v>49</v>
      </c>
      <c r="AK419" s="35">
        <f>VLOOKUP($AJ419,Sheet1!$A$2:$B$95,2,FALSE)</f>
        <v>0</v>
      </c>
    </row>
    <row r="420" spans="1:37">
      <c r="A420" s="157">
        <v>291</v>
      </c>
      <c r="B420" s="181">
        <v>419</v>
      </c>
      <c r="C420" s="177" t="s">
        <v>187</v>
      </c>
      <c r="D420" s="18" t="s">
        <v>185</v>
      </c>
      <c r="E420" s="44" t="s">
        <v>188</v>
      </c>
      <c r="F420" s="126" t="s">
        <v>36</v>
      </c>
      <c r="G420" s="19" t="s">
        <v>165</v>
      </c>
      <c r="H420" s="141"/>
      <c r="I420" s="20">
        <f t="shared" si="6"/>
        <v>750288</v>
      </c>
      <c r="J420" s="21" t="s">
        <v>95</v>
      </c>
      <c r="K420" s="22">
        <f>VLOOKUP($J420,Sheet1!$A$2:$B$95,2,FALSE)</f>
        <v>0</v>
      </c>
      <c r="L420" s="23" t="s">
        <v>38</v>
      </c>
      <c r="M420" s="22">
        <f>VLOOKUP($L420,Sheet1!$A$2:$B$95,2,FALSE)</f>
        <v>354750</v>
      </c>
      <c r="N420" s="24" t="s">
        <v>128</v>
      </c>
      <c r="O420" s="25">
        <f>VLOOKUP($N420,Sheet1!$A$2:$B$95,2,FALSE)</f>
        <v>46200</v>
      </c>
      <c r="P420" s="24" t="s">
        <v>107</v>
      </c>
      <c r="Q420" s="25">
        <f>VLOOKUP($P420,Sheet1!$A$2:$B$95,2,FALSE)</f>
        <v>0</v>
      </c>
      <c r="R420" s="26" t="s">
        <v>174</v>
      </c>
      <c r="S420" s="27">
        <f>VLOOKUP($R420,Sheet1!$A$2:$B$95,2,FALSE)</f>
        <v>0</v>
      </c>
      <c r="T420" s="26" t="s">
        <v>42</v>
      </c>
      <c r="U420" s="27">
        <f>VLOOKUP($T420,Sheet1!$A$2:$B$95,2,FALSE)</f>
        <v>28600</v>
      </c>
      <c r="V420" s="26" t="s">
        <v>150</v>
      </c>
      <c r="W420" s="27">
        <f>VLOOKUP($V420,Sheet1!$A$2:$B$95,2,FALSE)</f>
        <v>52938</v>
      </c>
      <c r="X420" s="28" t="s">
        <v>106</v>
      </c>
      <c r="Y420" s="29">
        <f>VLOOKUP($X420,Sheet1!$A$2:$B$95,2,FALSE)</f>
        <v>148500</v>
      </c>
      <c r="Z420" s="30" t="s">
        <v>82</v>
      </c>
      <c r="AA420" s="29">
        <f>VLOOKUP($Z420,Sheet1!$A$2:$B$95,2,FALSE)</f>
        <v>33000</v>
      </c>
      <c r="AB420" s="30" t="s">
        <v>116</v>
      </c>
      <c r="AC420" s="29">
        <f>VLOOKUP($AB420,Sheet1!$A$2:$B$95,2,FALSE)</f>
        <v>36300</v>
      </c>
      <c r="AD420" s="31" t="s">
        <v>143</v>
      </c>
      <c r="AE420" s="32">
        <f>VLOOKUP($AD420,Sheet1!$A$2:$B$95,2,FALSE)</f>
        <v>0</v>
      </c>
      <c r="AF420" s="33" t="s">
        <v>144</v>
      </c>
      <c r="AG420" s="32">
        <f>VLOOKUP($AF420,Sheet1!$A$2:$B$95,2,FALSE)</f>
        <v>0</v>
      </c>
      <c r="AH420" s="34" t="s">
        <v>49</v>
      </c>
      <c r="AI420" s="35">
        <f>VLOOKUP($AH420,Sheet1!$A$2:$B$95,2,FALSE)</f>
        <v>0</v>
      </c>
      <c r="AJ420" s="172" t="s">
        <v>50</v>
      </c>
      <c r="AK420" s="35">
        <f>VLOOKUP($AJ420,Sheet1!$A$2:$B$95,2,FALSE)</f>
        <v>50000</v>
      </c>
    </row>
    <row r="421" spans="1:37">
      <c r="A421" s="157">
        <v>176</v>
      </c>
      <c r="B421" s="181">
        <v>420</v>
      </c>
      <c r="C421" s="177" t="s">
        <v>231</v>
      </c>
      <c r="D421" s="18" t="s">
        <v>230</v>
      </c>
      <c r="E421" s="44" t="s">
        <v>232</v>
      </c>
      <c r="F421" s="126" t="s">
        <v>36</v>
      </c>
      <c r="G421" s="19" t="s">
        <v>165</v>
      </c>
      <c r="H421" s="141">
        <v>80</v>
      </c>
      <c r="I421" s="20">
        <f t="shared" si="6"/>
        <v>745200</v>
      </c>
      <c r="J421" s="21" t="s">
        <v>37</v>
      </c>
      <c r="K421" s="22">
        <f>VLOOKUP($J421,Sheet1!$A$2:$B$95,2,FALSE)</f>
        <v>0</v>
      </c>
      <c r="L421" s="23" t="s">
        <v>81</v>
      </c>
      <c r="M421" s="22">
        <f>VLOOKUP($L421,Sheet1!$A$2:$B$95,2,FALSE)</f>
        <v>105600</v>
      </c>
      <c r="N421" s="24" t="s">
        <v>39</v>
      </c>
      <c r="O421" s="25">
        <f>VLOOKUP($N421,Sheet1!$A$2:$B$95,2,FALSE)</f>
        <v>78100</v>
      </c>
      <c r="P421" s="24" t="s">
        <v>54</v>
      </c>
      <c r="Q421" s="25">
        <f>VLOOKUP($P421,Sheet1!$A$2:$B$95,2,FALSE)</f>
        <v>0</v>
      </c>
      <c r="R421" s="26" t="s">
        <v>146</v>
      </c>
      <c r="S421" s="27">
        <f>VLOOKUP($R421,Sheet1!$A$2:$B$95,2,FALSE)</f>
        <v>181500</v>
      </c>
      <c r="T421" s="26" t="s">
        <v>55</v>
      </c>
      <c r="U421" s="27">
        <f>VLOOKUP($T421,Sheet1!$A$2:$B$95,2,FALSE)</f>
        <v>105600</v>
      </c>
      <c r="V421" s="26" t="s">
        <v>43</v>
      </c>
      <c r="W421" s="27">
        <f>VLOOKUP($V421,Sheet1!$A$2:$B$95,2,FALSE)</f>
        <v>78100</v>
      </c>
      <c r="X421" s="28" t="s">
        <v>99</v>
      </c>
      <c r="Y421" s="29">
        <f>VLOOKUP($X421,Sheet1!$A$2:$B$95,2,FALSE)</f>
        <v>105600</v>
      </c>
      <c r="Z421" s="30" t="s">
        <v>127</v>
      </c>
      <c r="AA421" s="29">
        <f>VLOOKUP($Z421,Sheet1!$A$2:$B$95,2,FALSE)</f>
        <v>40700</v>
      </c>
      <c r="AB421" s="30" t="s">
        <v>69</v>
      </c>
      <c r="AC421" s="29">
        <f>VLOOKUP($AB421,Sheet1!$A$2:$B$95,2,FALSE)</f>
        <v>0</v>
      </c>
      <c r="AD421" s="31" t="s">
        <v>47</v>
      </c>
      <c r="AE421" s="32">
        <f>VLOOKUP($AD421,Sheet1!$A$2:$B$95,2,FALSE)</f>
        <v>0</v>
      </c>
      <c r="AF421" s="33" t="s">
        <v>144</v>
      </c>
      <c r="AG421" s="32">
        <f>VLOOKUP($AF421,Sheet1!$A$2:$B$95,2,FALSE)</f>
        <v>0</v>
      </c>
      <c r="AH421" s="34" t="s">
        <v>151</v>
      </c>
      <c r="AI421" s="35">
        <f>VLOOKUP($AH421,Sheet1!$A$2:$B$95,2,FALSE)</f>
        <v>0</v>
      </c>
      <c r="AJ421" s="172" t="s">
        <v>50</v>
      </c>
      <c r="AK421" s="35">
        <f>VLOOKUP($AJ421,Sheet1!$A$2:$B$95,2,FALSE)</f>
        <v>50000</v>
      </c>
    </row>
    <row r="422" spans="1:37">
      <c r="A422" s="157">
        <v>10</v>
      </c>
      <c r="B422" s="181">
        <v>421</v>
      </c>
      <c r="C422" s="177" t="s">
        <v>352</v>
      </c>
      <c r="D422" s="18" t="s">
        <v>351</v>
      </c>
      <c r="E422" s="44" t="s">
        <v>354</v>
      </c>
      <c r="F422" s="19" t="s">
        <v>164</v>
      </c>
      <c r="G422" s="19" t="s">
        <v>165</v>
      </c>
      <c r="H422" s="141"/>
      <c r="I422" s="20">
        <f t="shared" si="6"/>
        <v>718800</v>
      </c>
      <c r="J422" s="21" t="s">
        <v>64</v>
      </c>
      <c r="K422" s="22">
        <f>VLOOKUP($J422,Sheet1!$A$2:$B$95,2,FALSE)</f>
        <v>105600</v>
      </c>
      <c r="L422" s="23" t="s">
        <v>75</v>
      </c>
      <c r="M422" s="22">
        <f>VLOOKUP($L422,Sheet1!$A$2:$B$95,2,FALSE)</f>
        <v>233200</v>
      </c>
      <c r="N422" s="24" t="s">
        <v>126</v>
      </c>
      <c r="O422" s="25">
        <f>VLOOKUP($N422,Sheet1!$A$2:$B$95,2,FALSE)</f>
        <v>0</v>
      </c>
      <c r="P422" s="24" t="s">
        <v>138</v>
      </c>
      <c r="Q422" s="25">
        <f>VLOOKUP($P422,Sheet1!$A$2:$B$95,2,FALSE)</f>
        <v>0</v>
      </c>
      <c r="R422" s="26" t="s">
        <v>156</v>
      </c>
      <c r="S422" s="27">
        <f>VLOOKUP($R422,Sheet1!$A$2:$B$95,2,FALSE)</f>
        <v>0</v>
      </c>
      <c r="T422" s="26" t="s">
        <v>55</v>
      </c>
      <c r="U422" s="27">
        <f>VLOOKUP($T422,Sheet1!$A$2:$B$95,2,FALSE)</f>
        <v>105600</v>
      </c>
      <c r="V422" s="26" t="s">
        <v>43</v>
      </c>
      <c r="W422" s="27">
        <f>VLOOKUP($V422,Sheet1!$A$2:$B$95,2,FALSE)</f>
        <v>78100</v>
      </c>
      <c r="X422" s="28" t="s">
        <v>85</v>
      </c>
      <c r="Y422" s="29">
        <f>VLOOKUP($X422,Sheet1!$A$2:$B$95,2,FALSE)</f>
        <v>105600</v>
      </c>
      <c r="Z422" s="30" t="s">
        <v>127</v>
      </c>
      <c r="AA422" s="29">
        <f>VLOOKUP($Z422,Sheet1!$A$2:$B$95,2,FALSE)</f>
        <v>40700</v>
      </c>
      <c r="AB422" s="30" t="s">
        <v>69</v>
      </c>
      <c r="AC422" s="29">
        <f>VLOOKUP($AB422,Sheet1!$A$2:$B$95,2,FALSE)</f>
        <v>0</v>
      </c>
      <c r="AD422" s="31" t="s">
        <v>133</v>
      </c>
      <c r="AE422" s="32">
        <f>VLOOKUP($AD422,Sheet1!$A$2:$B$95,2,FALSE)</f>
        <v>0</v>
      </c>
      <c r="AF422" s="33" t="s">
        <v>144</v>
      </c>
      <c r="AG422" s="32">
        <f>VLOOKUP($AF422,Sheet1!$A$2:$B$95,2,FALSE)</f>
        <v>0</v>
      </c>
      <c r="AH422" s="34" t="s">
        <v>151</v>
      </c>
      <c r="AI422" s="35">
        <f>VLOOKUP($AH422,Sheet1!$A$2:$B$95,2,FALSE)</f>
        <v>0</v>
      </c>
      <c r="AJ422" s="172" t="s">
        <v>50</v>
      </c>
      <c r="AK422" s="35">
        <f>VLOOKUP($AJ422,Sheet1!$A$2:$B$95,2,FALSE)</f>
        <v>50000</v>
      </c>
    </row>
    <row r="423" spans="1:37">
      <c r="A423" s="157">
        <v>206</v>
      </c>
      <c r="B423" s="181">
        <v>422</v>
      </c>
      <c r="C423" s="177" t="s">
        <v>610</v>
      </c>
      <c r="D423" s="18" t="s">
        <v>166</v>
      </c>
      <c r="E423" s="44" t="s">
        <v>167</v>
      </c>
      <c r="F423" s="126" t="s">
        <v>36</v>
      </c>
      <c r="G423" s="19" t="s">
        <v>165</v>
      </c>
      <c r="H423" s="141"/>
      <c r="I423" s="20">
        <f t="shared" si="6"/>
        <v>662338</v>
      </c>
      <c r="J423" s="21" t="s">
        <v>81</v>
      </c>
      <c r="K423" s="22">
        <f>VLOOKUP($J423,Sheet1!$A$2:$B$95,2,FALSE)</f>
        <v>105600</v>
      </c>
      <c r="L423" s="23" t="s">
        <v>53</v>
      </c>
      <c r="M423" s="22">
        <f>VLOOKUP($L423,Sheet1!$A$2:$B$95,2,FALSE)</f>
        <v>233200</v>
      </c>
      <c r="N423" s="24" t="s">
        <v>118</v>
      </c>
      <c r="O423" s="25">
        <f>VLOOKUP($N423,Sheet1!$A$2:$B$95,2,FALSE)</f>
        <v>0</v>
      </c>
      <c r="P423" s="24" t="s">
        <v>128</v>
      </c>
      <c r="Q423" s="25">
        <f>VLOOKUP($P423,Sheet1!$A$2:$B$95,2,FALSE)</f>
        <v>46200</v>
      </c>
      <c r="R423" s="26" t="s">
        <v>148</v>
      </c>
      <c r="S423" s="27">
        <f>VLOOKUP($R423,Sheet1!$A$2:$B$95,2,FALSE)</f>
        <v>40700</v>
      </c>
      <c r="T423" s="26" t="s">
        <v>55</v>
      </c>
      <c r="U423" s="27">
        <f>VLOOKUP($T423,Sheet1!$A$2:$B$95,2,FALSE)</f>
        <v>105600</v>
      </c>
      <c r="V423" s="26" t="s">
        <v>43</v>
      </c>
      <c r="W423" s="27">
        <f>VLOOKUP($V423,Sheet1!$A$2:$B$95,2,FALSE)</f>
        <v>78100</v>
      </c>
      <c r="X423" s="28" t="s">
        <v>44</v>
      </c>
      <c r="Y423" s="29">
        <f>VLOOKUP($X423,Sheet1!$A$2:$B$95,2,FALSE)</f>
        <v>52938</v>
      </c>
      <c r="Z423" s="117" t="s">
        <v>96</v>
      </c>
      <c r="AA423" s="29">
        <f>VLOOKUP($Z423,Sheet1!$A$2:$B$95,2,FALSE)</f>
        <v>0</v>
      </c>
      <c r="AB423" s="30" t="s">
        <v>46</v>
      </c>
      <c r="AC423" s="29">
        <f>VLOOKUP($AB423,Sheet1!$A$2:$B$95,2,FALSE)</f>
        <v>0</v>
      </c>
      <c r="AD423" s="31" t="s">
        <v>139</v>
      </c>
      <c r="AE423" s="32">
        <f>VLOOKUP($AD423,Sheet1!$A$2:$B$95,2,FALSE)</f>
        <v>0</v>
      </c>
      <c r="AF423" s="33" t="s">
        <v>131</v>
      </c>
      <c r="AG423" s="32">
        <f>VLOOKUP($AF423,Sheet1!$A$2:$B$95,2,FALSE)</f>
        <v>0</v>
      </c>
      <c r="AH423" s="34" t="s">
        <v>49</v>
      </c>
      <c r="AI423" s="35">
        <f>VLOOKUP($AH423,Sheet1!$A$2:$B$95,2,FALSE)</f>
        <v>0</v>
      </c>
      <c r="AJ423" s="172" t="s">
        <v>151</v>
      </c>
      <c r="AK423" s="35">
        <f>VLOOKUP($AJ423,Sheet1!$A$2:$B$95,2,FALSE)</f>
        <v>0</v>
      </c>
    </row>
    <row r="424" spans="1:37">
      <c r="A424" s="157">
        <v>184</v>
      </c>
      <c r="B424" s="181">
        <v>423</v>
      </c>
      <c r="C424" s="177" t="s">
        <v>419</v>
      </c>
      <c r="D424" s="18" t="s">
        <v>414</v>
      </c>
      <c r="E424" s="44" t="s">
        <v>421</v>
      </c>
      <c r="F424" s="19" t="s">
        <v>164</v>
      </c>
      <c r="G424" s="19" t="s">
        <v>165</v>
      </c>
      <c r="H424" s="141"/>
      <c r="I424" s="20">
        <f t="shared" si="6"/>
        <v>659988</v>
      </c>
      <c r="J424" s="21" t="s">
        <v>37</v>
      </c>
      <c r="K424" s="22">
        <f>VLOOKUP($J424,Sheet1!$A$2:$B$95,2,FALSE)</f>
        <v>0</v>
      </c>
      <c r="L424" s="23" t="s">
        <v>64</v>
      </c>
      <c r="M424" s="22">
        <f>VLOOKUP($L424,Sheet1!$A$2:$B$95,2,FALSE)</f>
        <v>105600</v>
      </c>
      <c r="N424" s="24" t="s">
        <v>126</v>
      </c>
      <c r="O424" s="25">
        <f>VLOOKUP($N424,Sheet1!$A$2:$B$95,2,FALSE)</f>
        <v>0</v>
      </c>
      <c r="P424" s="24" t="s">
        <v>132</v>
      </c>
      <c r="Q424" s="25">
        <f>VLOOKUP($P424,Sheet1!$A$2:$B$95,2,FALSE)</f>
        <v>78100</v>
      </c>
      <c r="R424" s="26" t="s">
        <v>180</v>
      </c>
      <c r="S424" s="27">
        <f>VLOOKUP($R424,Sheet1!$A$2:$B$95,2,FALSE)</f>
        <v>0</v>
      </c>
      <c r="T424" s="26" t="s">
        <v>55</v>
      </c>
      <c r="U424" s="27">
        <f>VLOOKUP($T424,Sheet1!$A$2:$B$95,2,FALSE)</f>
        <v>105600</v>
      </c>
      <c r="V424" s="26" t="s">
        <v>155</v>
      </c>
      <c r="W424" s="27">
        <f>VLOOKUP($V424,Sheet1!$A$2:$B$95,2,FALSE)</f>
        <v>62150</v>
      </c>
      <c r="X424" s="28" t="s">
        <v>119</v>
      </c>
      <c r="Y424" s="29">
        <f>VLOOKUP($X424,Sheet1!$A$2:$B$95,2,FALSE)</f>
        <v>0</v>
      </c>
      <c r="Z424" s="30" t="s">
        <v>85</v>
      </c>
      <c r="AA424" s="29">
        <f>VLOOKUP($Z424,Sheet1!$A$2:$B$95,2,FALSE)</f>
        <v>105600</v>
      </c>
      <c r="AB424" s="30" t="s">
        <v>44</v>
      </c>
      <c r="AC424" s="29">
        <f>VLOOKUP($AB424,Sheet1!$A$2:$B$95,2,FALSE)</f>
        <v>52938</v>
      </c>
      <c r="AD424" s="31" t="s">
        <v>47</v>
      </c>
      <c r="AE424" s="32">
        <f>VLOOKUP($AD424,Sheet1!$A$2:$B$95,2,FALSE)</f>
        <v>0</v>
      </c>
      <c r="AF424" s="33" t="s">
        <v>139</v>
      </c>
      <c r="AG424" s="32">
        <f>VLOOKUP($AF424,Sheet1!$A$2:$B$95,2,FALSE)</f>
        <v>0</v>
      </c>
      <c r="AH424" s="34" t="s">
        <v>153</v>
      </c>
      <c r="AI424" s="35">
        <f>VLOOKUP($AH424,Sheet1!$A$2:$B$95,2,FALSE)</f>
        <v>100000</v>
      </c>
      <c r="AJ424" s="172" t="s">
        <v>50</v>
      </c>
      <c r="AK424" s="35">
        <f>VLOOKUP($AJ424,Sheet1!$A$2:$B$95,2,FALSE)</f>
        <v>50000</v>
      </c>
    </row>
    <row r="425" spans="1:37">
      <c r="A425" s="157">
        <v>204</v>
      </c>
      <c r="B425" s="181">
        <v>424</v>
      </c>
      <c r="C425" s="177" t="s">
        <v>608</v>
      </c>
      <c r="D425" s="18" t="s">
        <v>166</v>
      </c>
      <c r="E425" s="44" t="s">
        <v>167</v>
      </c>
      <c r="F425" s="126" t="s">
        <v>36</v>
      </c>
      <c r="G425" s="19" t="s">
        <v>165</v>
      </c>
      <c r="H425" s="141">
        <v>240</v>
      </c>
      <c r="I425" s="20">
        <f t="shared" si="6"/>
        <v>659038</v>
      </c>
      <c r="J425" s="21" t="s">
        <v>37</v>
      </c>
      <c r="K425" s="22">
        <f>VLOOKUP($J425,Sheet1!$A$2:$B$95,2,FALSE)</f>
        <v>0</v>
      </c>
      <c r="L425" s="23" t="s">
        <v>53</v>
      </c>
      <c r="M425" s="22">
        <f>VLOOKUP($L425,Sheet1!$A$2:$B$95,2,FALSE)</f>
        <v>233200</v>
      </c>
      <c r="N425" s="24" t="s">
        <v>118</v>
      </c>
      <c r="O425" s="25">
        <f>VLOOKUP($N425,Sheet1!$A$2:$B$95,2,FALSE)</f>
        <v>0</v>
      </c>
      <c r="P425" s="24" t="s">
        <v>138</v>
      </c>
      <c r="Q425" s="25">
        <f>VLOOKUP($P425,Sheet1!$A$2:$B$95,2,FALSE)</f>
        <v>0</v>
      </c>
      <c r="R425" s="26" t="s">
        <v>55</v>
      </c>
      <c r="S425" s="27">
        <f>VLOOKUP($R425,Sheet1!$A$2:$B$95,2,FALSE)</f>
        <v>105600</v>
      </c>
      <c r="T425" s="26" t="s">
        <v>56</v>
      </c>
      <c r="U425" s="27">
        <f>VLOOKUP($T425,Sheet1!$A$2:$B$95,2,FALSE)</f>
        <v>40700</v>
      </c>
      <c r="V425" s="26" t="s">
        <v>43</v>
      </c>
      <c r="W425" s="27">
        <f>VLOOKUP($V425,Sheet1!$A$2:$B$95,2,FALSE)</f>
        <v>78100</v>
      </c>
      <c r="X425" s="28" t="s">
        <v>44</v>
      </c>
      <c r="Y425" s="29">
        <f>VLOOKUP($X425,Sheet1!$A$2:$B$95,2,FALSE)</f>
        <v>52938</v>
      </c>
      <c r="Z425" s="30" t="s">
        <v>106</v>
      </c>
      <c r="AA425" s="29">
        <f>VLOOKUP($Z425,Sheet1!$A$2:$B$95,2,FALSE)</f>
        <v>148500</v>
      </c>
      <c r="AB425" s="30" t="s">
        <v>46</v>
      </c>
      <c r="AC425" s="29">
        <f>VLOOKUP($AB425,Sheet1!$A$2:$B$95,2,FALSE)</f>
        <v>0</v>
      </c>
      <c r="AD425" s="31" t="s">
        <v>143</v>
      </c>
      <c r="AE425" s="32">
        <f>VLOOKUP($AD425,Sheet1!$A$2:$B$95,2,FALSE)</f>
        <v>0</v>
      </c>
      <c r="AF425" s="33" t="s">
        <v>131</v>
      </c>
      <c r="AG425" s="32">
        <f>VLOOKUP($AF425,Sheet1!$A$2:$B$95,2,FALSE)</f>
        <v>0</v>
      </c>
      <c r="AH425" s="34" t="s">
        <v>49</v>
      </c>
      <c r="AI425" s="35">
        <f>VLOOKUP($AH425,Sheet1!$A$2:$B$95,2,FALSE)</f>
        <v>0</v>
      </c>
      <c r="AJ425" s="172" t="s">
        <v>58</v>
      </c>
      <c r="AK425" s="35">
        <f>VLOOKUP($AJ425,Sheet1!$A$2:$B$95,2,FALSE)</f>
        <v>0</v>
      </c>
    </row>
    <row r="426" spans="1:37">
      <c r="A426" s="157">
        <v>239</v>
      </c>
      <c r="B426" s="181">
        <v>425</v>
      </c>
      <c r="C426" s="177" t="s">
        <v>211</v>
      </c>
      <c r="D426" s="18" t="s">
        <v>212</v>
      </c>
      <c r="E426" s="44" t="s">
        <v>213</v>
      </c>
      <c r="F426" s="126" t="s">
        <v>36</v>
      </c>
      <c r="G426" s="19" t="s">
        <v>165</v>
      </c>
      <c r="H426" s="141"/>
      <c r="I426" s="20">
        <f t="shared" si="6"/>
        <v>566038</v>
      </c>
      <c r="J426" s="21" t="s">
        <v>37</v>
      </c>
      <c r="K426" s="22">
        <f>VLOOKUP($J426,Sheet1!$A$2:$B$95,2,FALSE)</f>
        <v>0</v>
      </c>
      <c r="L426" s="23" t="s">
        <v>53</v>
      </c>
      <c r="M426" s="22">
        <f>VLOOKUP($L426,Sheet1!$A$2:$B$95,2,FALSE)</f>
        <v>233200</v>
      </c>
      <c r="N426" s="24" t="s">
        <v>118</v>
      </c>
      <c r="O426" s="25">
        <f>VLOOKUP($N426,Sheet1!$A$2:$B$95,2,FALSE)</f>
        <v>0</v>
      </c>
      <c r="P426" s="24" t="s">
        <v>54</v>
      </c>
      <c r="Q426" s="25">
        <f>VLOOKUP($P426,Sheet1!$A$2:$B$95,2,FALSE)</f>
        <v>0</v>
      </c>
      <c r="R426" s="26" t="s">
        <v>180</v>
      </c>
      <c r="S426" s="27">
        <f>VLOOKUP($R426,Sheet1!$A$2:$B$95,2,FALSE)</f>
        <v>0</v>
      </c>
      <c r="T426" s="26" t="s">
        <v>55</v>
      </c>
      <c r="U426" s="27">
        <f>VLOOKUP($T426,Sheet1!$A$2:$B$95,2,FALSE)</f>
        <v>105600</v>
      </c>
      <c r="V426" s="26" t="s">
        <v>43</v>
      </c>
      <c r="W426" s="27">
        <f>VLOOKUP($V426,Sheet1!$A$2:$B$95,2,FALSE)</f>
        <v>78100</v>
      </c>
      <c r="X426" s="28" t="s">
        <v>44</v>
      </c>
      <c r="Y426" s="29">
        <f>VLOOKUP($X426,Sheet1!$A$2:$B$95,2,FALSE)</f>
        <v>52938</v>
      </c>
      <c r="Z426" s="30" t="s">
        <v>72</v>
      </c>
      <c r="AA426" s="29">
        <f>VLOOKUP($Z426,Sheet1!$A$2:$B$95,2,FALSE)</f>
        <v>46200</v>
      </c>
      <c r="AB426" s="30" t="s">
        <v>69</v>
      </c>
      <c r="AC426" s="29">
        <f>VLOOKUP($AB426,Sheet1!$A$2:$B$95,2,FALSE)</f>
        <v>0</v>
      </c>
      <c r="AD426" s="31" t="s">
        <v>47</v>
      </c>
      <c r="AE426" s="32">
        <f>VLOOKUP($AD426,Sheet1!$A$2:$B$95,2,FALSE)</f>
        <v>0</v>
      </c>
      <c r="AF426" s="33" t="s">
        <v>131</v>
      </c>
      <c r="AG426" s="32">
        <f>VLOOKUP($AF426,Sheet1!$A$2:$B$95,2,FALSE)</f>
        <v>0</v>
      </c>
      <c r="AH426" s="34" t="s">
        <v>49</v>
      </c>
      <c r="AI426" s="35">
        <f>VLOOKUP($AH426,Sheet1!$A$2:$B$95,2,FALSE)</f>
        <v>0</v>
      </c>
      <c r="AJ426" s="172" t="s">
        <v>50</v>
      </c>
      <c r="AK426" s="35">
        <f>VLOOKUP($AJ426,Sheet1!$A$2:$B$95,2,FALSE)</f>
        <v>50000</v>
      </c>
    </row>
    <row r="427" spans="1:37">
      <c r="A427" s="157">
        <v>267</v>
      </c>
      <c r="B427" s="181">
        <v>426</v>
      </c>
      <c r="C427" s="177" t="s">
        <v>171</v>
      </c>
      <c r="D427" s="18" t="s">
        <v>170</v>
      </c>
      <c r="E427" s="44" t="s">
        <v>173</v>
      </c>
      <c r="F427" s="126" t="s">
        <v>36</v>
      </c>
      <c r="G427" s="19" t="s">
        <v>165</v>
      </c>
      <c r="H427" s="141">
        <v>160</v>
      </c>
      <c r="I427" s="20">
        <f t="shared" si="6"/>
        <v>484000</v>
      </c>
      <c r="J427" s="21" t="s">
        <v>37</v>
      </c>
      <c r="K427" s="22">
        <f>VLOOKUP($J427,Sheet1!$A$2:$B$95,2,FALSE)</f>
        <v>0</v>
      </c>
      <c r="L427" s="23" t="s">
        <v>81</v>
      </c>
      <c r="M427" s="22">
        <f>VLOOKUP($L427,Sheet1!$A$2:$B$95,2,FALSE)</f>
        <v>105600</v>
      </c>
      <c r="N427" s="24" t="s">
        <v>118</v>
      </c>
      <c r="O427" s="25">
        <f>VLOOKUP($N427,Sheet1!$A$2:$B$95,2,FALSE)</f>
        <v>0</v>
      </c>
      <c r="P427" s="24" t="s">
        <v>54</v>
      </c>
      <c r="Q427" s="25">
        <f>VLOOKUP($P427,Sheet1!$A$2:$B$95,2,FALSE)</f>
        <v>0</v>
      </c>
      <c r="R427" s="26" t="s">
        <v>156</v>
      </c>
      <c r="S427" s="27">
        <f>VLOOKUP($R427,Sheet1!$A$2:$B$95,2,FALSE)</f>
        <v>0</v>
      </c>
      <c r="T427" s="26" t="s">
        <v>174</v>
      </c>
      <c r="U427" s="27">
        <f>VLOOKUP($T427,Sheet1!$A$2:$B$95,2,FALSE)</f>
        <v>0</v>
      </c>
      <c r="V427" s="26" t="s">
        <v>43</v>
      </c>
      <c r="W427" s="27">
        <f>VLOOKUP($V427,Sheet1!$A$2:$B$95,2,FALSE)</f>
        <v>78100</v>
      </c>
      <c r="X427" s="28" t="s">
        <v>99</v>
      </c>
      <c r="Y427" s="29">
        <f>VLOOKUP($X427,Sheet1!$A$2:$B$95,2,FALSE)</f>
        <v>105600</v>
      </c>
      <c r="Z427" s="30" t="s">
        <v>72</v>
      </c>
      <c r="AA427" s="29">
        <f>VLOOKUP($Z427,Sheet1!$A$2:$B$95,2,FALSE)</f>
        <v>46200</v>
      </c>
      <c r="AB427" s="30" t="s">
        <v>46</v>
      </c>
      <c r="AC427" s="29">
        <f>VLOOKUP($AB427,Sheet1!$A$2:$B$95,2,FALSE)</f>
        <v>0</v>
      </c>
      <c r="AD427" s="31" t="s">
        <v>139</v>
      </c>
      <c r="AE427" s="32">
        <f>VLOOKUP($AD427,Sheet1!$A$2:$B$95,2,FALSE)</f>
        <v>0</v>
      </c>
      <c r="AF427" s="33" t="s">
        <v>48</v>
      </c>
      <c r="AG427" s="32">
        <f>VLOOKUP($AF427,Sheet1!$A$2:$B$95,2,FALSE)</f>
        <v>148500</v>
      </c>
      <c r="AH427" s="34" t="s">
        <v>49</v>
      </c>
      <c r="AI427" s="35">
        <f>VLOOKUP($AH427,Sheet1!$A$2:$B$95,2,FALSE)</f>
        <v>0</v>
      </c>
      <c r="AJ427" s="172" t="s">
        <v>58</v>
      </c>
      <c r="AK427" s="35">
        <f>VLOOKUP($AJ427,Sheet1!$A$2:$B$95,2,FALSE)</f>
        <v>0</v>
      </c>
    </row>
  </sheetData>
  <autoFilter ref="A1:AK427" xr:uid="{00000000-0009-0000-0000-000000000000}"/>
  <sortState xmlns:xlrd2="http://schemas.microsoft.com/office/spreadsheetml/2017/richdata2" ref="A2:AK427">
    <sortCondition descending="1" ref="I2:I427"/>
    <sortCondition ref="C2:C427"/>
  </sortState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N428"/>
  <sheetViews>
    <sheetView showGridLines="0" tabSelected="1" workbookViewId="0">
      <selection activeCell="R26" sqref="R26"/>
    </sheetView>
  </sheetViews>
  <sheetFormatPr defaultColWidth="8.875" defaultRowHeight="11.55"/>
  <cols>
    <col min="1" max="1" width="1.25" style="112" customWidth="1"/>
    <col min="2" max="2" width="4.125" style="185" bestFit="1" customWidth="1"/>
    <col min="3" max="3" width="15.875" style="112" bestFit="1" customWidth="1"/>
    <col min="4" max="4" width="9.625" style="186" bestFit="1" customWidth="1"/>
    <col min="5" max="5" width="9" style="186" bestFit="1" customWidth="1"/>
    <col min="6" max="6" width="7.75" style="186" bestFit="1" customWidth="1"/>
    <col min="7" max="7" width="9.625" style="186" bestFit="1" customWidth="1"/>
    <col min="8" max="8" width="8.875" style="112"/>
    <col min="9" max="9" width="4.125" style="185" bestFit="1" customWidth="1"/>
    <col min="10" max="10" width="16.5" style="112" customWidth="1"/>
    <col min="11" max="14" width="9.75" style="186" customWidth="1"/>
    <col min="15" max="16384" width="8.875" style="112"/>
  </cols>
  <sheetData>
    <row r="1" spans="2:14" ht="25.15" customHeight="1" thickBot="1">
      <c r="C1" s="112" t="s">
        <v>1122</v>
      </c>
      <c r="J1" s="112" t="s">
        <v>1123</v>
      </c>
    </row>
    <row r="2" spans="2:14" s="182" customFormat="1" ht="42.65" customHeight="1" thickBot="1">
      <c r="B2" s="187" t="s">
        <v>1119</v>
      </c>
      <c r="C2" s="188" t="s">
        <v>0</v>
      </c>
      <c r="D2" s="189" t="s">
        <v>1116</v>
      </c>
      <c r="E2" s="189" t="s">
        <v>1120</v>
      </c>
      <c r="F2" s="189" t="s">
        <v>1121</v>
      </c>
      <c r="G2" s="190" t="s">
        <v>1116</v>
      </c>
      <c r="I2" s="187" t="s">
        <v>1119</v>
      </c>
      <c r="J2" s="188" t="s">
        <v>0</v>
      </c>
      <c r="K2" s="189" t="s">
        <v>1116</v>
      </c>
      <c r="L2" s="189" t="s">
        <v>1120</v>
      </c>
      <c r="M2" s="189" t="s">
        <v>1121</v>
      </c>
      <c r="N2" s="190" t="s">
        <v>1116</v>
      </c>
    </row>
    <row r="3" spans="2:14" ht="12.25" thickTop="1">
      <c r="B3" s="191">
        <v>1</v>
      </c>
      <c r="C3" s="192" t="s">
        <v>704</v>
      </c>
      <c r="D3" s="193">
        <v>3973150</v>
      </c>
      <c r="E3" s="193"/>
      <c r="F3" s="193"/>
      <c r="G3" s="194">
        <v>9000</v>
      </c>
      <c r="I3" s="191">
        <v>1</v>
      </c>
      <c r="J3" s="192" t="s">
        <v>572</v>
      </c>
      <c r="K3" s="193">
        <v>4007800</v>
      </c>
      <c r="L3" s="193"/>
      <c r="M3" s="193"/>
      <c r="N3" s="194">
        <v>9000</v>
      </c>
    </row>
    <row r="4" spans="2:14">
      <c r="B4" s="195">
        <v>2</v>
      </c>
      <c r="C4" s="196" t="s">
        <v>239</v>
      </c>
      <c r="D4" s="197">
        <v>3712450</v>
      </c>
      <c r="E4" s="197">
        <f>$D$3-D4</f>
        <v>260700</v>
      </c>
      <c r="F4" s="197">
        <f>D3-D4</f>
        <v>260700</v>
      </c>
      <c r="G4" s="198">
        <v>5000</v>
      </c>
      <c r="I4" s="195">
        <v>2</v>
      </c>
      <c r="J4" s="196" t="s">
        <v>248</v>
      </c>
      <c r="K4" s="197">
        <v>3925988</v>
      </c>
      <c r="L4" s="197">
        <f>$K$3-K4</f>
        <v>81812</v>
      </c>
      <c r="M4" s="197">
        <f>K3-K4</f>
        <v>81812</v>
      </c>
      <c r="N4" s="198">
        <v>5000</v>
      </c>
    </row>
    <row r="5" spans="2:14">
      <c r="B5" s="195">
        <v>3</v>
      </c>
      <c r="C5" s="196" t="s">
        <v>263</v>
      </c>
      <c r="D5" s="197">
        <v>3658600</v>
      </c>
      <c r="E5" s="197">
        <f t="shared" ref="E5:E68" si="0">$D$3-D5</f>
        <v>314550</v>
      </c>
      <c r="F5" s="197">
        <f>D4-D5</f>
        <v>53850</v>
      </c>
      <c r="G5" s="198">
        <v>3600</v>
      </c>
      <c r="I5" s="195">
        <v>3</v>
      </c>
      <c r="J5" s="196" t="s">
        <v>875</v>
      </c>
      <c r="K5" s="197">
        <v>3912628</v>
      </c>
      <c r="L5" s="197">
        <f t="shared" ref="L5:L68" si="1">$K$3-K5</f>
        <v>95172</v>
      </c>
      <c r="M5" s="197">
        <f t="shared" ref="M5:M68" si="2">K4-K5</f>
        <v>13360</v>
      </c>
      <c r="N5" s="198">
        <v>3600</v>
      </c>
    </row>
    <row r="6" spans="2:14">
      <c r="B6" s="195">
        <v>4</v>
      </c>
      <c r="C6" s="196" t="s">
        <v>487</v>
      </c>
      <c r="D6" s="197">
        <v>3652538</v>
      </c>
      <c r="E6" s="197">
        <f t="shared" si="0"/>
        <v>320612</v>
      </c>
      <c r="F6" s="197">
        <f t="shared" ref="F6:F69" si="3">D5-D6</f>
        <v>6062</v>
      </c>
      <c r="G6" s="198">
        <v>2600</v>
      </c>
      <c r="I6" s="195">
        <v>4</v>
      </c>
      <c r="J6" s="196" t="s">
        <v>1075</v>
      </c>
      <c r="K6" s="197">
        <v>3891750</v>
      </c>
      <c r="L6" s="197">
        <f t="shared" si="1"/>
        <v>116050</v>
      </c>
      <c r="M6" s="197">
        <f t="shared" si="2"/>
        <v>20878</v>
      </c>
      <c r="N6" s="198">
        <v>2600</v>
      </c>
    </row>
    <row r="7" spans="2:14">
      <c r="B7" s="195">
        <v>5</v>
      </c>
      <c r="C7" s="196" t="s">
        <v>208</v>
      </c>
      <c r="D7" s="197">
        <v>3451338</v>
      </c>
      <c r="E7" s="197">
        <f t="shared" si="0"/>
        <v>521812</v>
      </c>
      <c r="F7" s="197">
        <f t="shared" si="3"/>
        <v>201200</v>
      </c>
      <c r="G7" s="198">
        <v>2000</v>
      </c>
      <c r="I7" s="195">
        <v>5</v>
      </c>
      <c r="J7" s="196" t="s">
        <v>697</v>
      </c>
      <c r="K7" s="197">
        <v>3884738</v>
      </c>
      <c r="L7" s="197">
        <f t="shared" si="1"/>
        <v>123062</v>
      </c>
      <c r="M7" s="197">
        <f t="shared" si="2"/>
        <v>7012</v>
      </c>
      <c r="N7" s="198">
        <v>2000</v>
      </c>
    </row>
    <row r="8" spans="2:14">
      <c r="B8" s="195">
        <v>6</v>
      </c>
      <c r="C8" s="196" t="s">
        <v>1035</v>
      </c>
      <c r="D8" s="197">
        <v>3262138</v>
      </c>
      <c r="E8" s="197">
        <f t="shared" si="0"/>
        <v>711012</v>
      </c>
      <c r="F8" s="197">
        <f t="shared" si="3"/>
        <v>189200</v>
      </c>
      <c r="G8" s="198">
        <v>1800</v>
      </c>
      <c r="I8" s="195">
        <v>6</v>
      </c>
      <c r="J8" s="196" t="s">
        <v>999</v>
      </c>
      <c r="K8" s="197">
        <v>3874288</v>
      </c>
      <c r="L8" s="197">
        <f t="shared" si="1"/>
        <v>133512</v>
      </c>
      <c r="M8" s="197">
        <f t="shared" si="2"/>
        <v>10450</v>
      </c>
      <c r="N8" s="198">
        <v>1800</v>
      </c>
    </row>
    <row r="9" spans="2:14">
      <c r="B9" s="195">
        <v>7</v>
      </c>
      <c r="C9" s="196" t="s">
        <v>572</v>
      </c>
      <c r="D9" s="197">
        <v>3215800</v>
      </c>
      <c r="E9" s="197">
        <f t="shared" si="0"/>
        <v>757350</v>
      </c>
      <c r="F9" s="197">
        <f t="shared" si="3"/>
        <v>46338</v>
      </c>
      <c r="G9" s="198">
        <v>1600</v>
      </c>
      <c r="I9" s="195">
        <v>7</v>
      </c>
      <c r="J9" s="196" t="s">
        <v>705</v>
      </c>
      <c r="K9" s="197">
        <v>3792200</v>
      </c>
      <c r="L9" s="197">
        <f t="shared" si="1"/>
        <v>215600</v>
      </c>
      <c r="M9" s="197">
        <f t="shared" si="2"/>
        <v>82088</v>
      </c>
      <c r="N9" s="198">
        <v>1600</v>
      </c>
    </row>
    <row r="10" spans="2:14">
      <c r="B10" s="195">
        <v>8</v>
      </c>
      <c r="C10" s="196" t="s">
        <v>248</v>
      </c>
      <c r="D10" s="197">
        <v>3133988</v>
      </c>
      <c r="E10" s="197">
        <f t="shared" si="0"/>
        <v>839162</v>
      </c>
      <c r="F10" s="197">
        <f t="shared" si="3"/>
        <v>81812</v>
      </c>
      <c r="G10" s="198">
        <v>1400</v>
      </c>
      <c r="I10" s="195">
        <v>8</v>
      </c>
      <c r="J10" s="196" t="s">
        <v>1107</v>
      </c>
      <c r="K10" s="197">
        <v>3708738</v>
      </c>
      <c r="L10" s="197">
        <f t="shared" si="1"/>
        <v>299062</v>
      </c>
      <c r="M10" s="197">
        <f t="shared" si="2"/>
        <v>83462</v>
      </c>
      <c r="N10" s="198">
        <v>1400</v>
      </c>
    </row>
    <row r="11" spans="2:14">
      <c r="B11" s="195">
        <v>9</v>
      </c>
      <c r="C11" s="196" t="s">
        <v>875</v>
      </c>
      <c r="D11" s="197">
        <v>3120628</v>
      </c>
      <c r="E11" s="197">
        <f t="shared" si="0"/>
        <v>852522</v>
      </c>
      <c r="F11" s="197">
        <f t="shared" si="3"/>
        <v>13360</v>
      </c>
      <c r="G11" s="198">
        <v>1200</v>
      </c>
      <c r="I11" s="195">
        <v>9</v>
      </c>
      <c r="J11" s="196" t="s">
        <v>619</v>
      </c>
      <c r="K11" s="197">
        <v>3674638</v>
      </c>
      <c r="L11" s="197">
        <f t="shared" si="1"/>
        <v>333162</v>
      </c>
      <c r="M11" s="197">
        <f t="shared" si="2"/>
        <v>34100</v>
      </c>
      <c r="N11" s="198">
        <v>1200</v>
      </c>
    </row>
    <row r="12" spans="2:14">
      <c r="B12" s="195">
        <v>10</v>
      </c>
      <c r="C12" s="196" t="s">
        <v>1075</v>
      </c>
      <c r="D12" s="197">
        <v>3099750</v>
      </c>
      <c r="E12" s="197">
        <f t="shared" si="0"/>
        <v>873400</v>
      </c>
      <c r="F12" s="197">
        <f t="shared" si="3"/>
        <v>20878</v>
      </c>
      <c r="G12" s="198">
        <v>1000</v>
      </c>
      <c r="I12" s="195">
        <v>10</v>
      </c>
      <c r="J12" s="196" t="s">
        <v>742</v>
      </c>
      <c r="K12" s="197">
        <v>3658138</v>
      </c>
      <c r="L12" s="197">
        <f t="shared" si="1"/>
        <v>349662</v>
      </c>
      <c r="M12" s="197">
        <f t="shared" si="2"/>
        <v>16500</v>
      </c>
      <c r="N12" s="198">
        <v>1000</v>
      </c>
    </row>
    <row r="13" spans="2:14">
      <c r="B13" s="195">
        <v>11</v>
      </c>
      <c r="C13" s="196" t="s">
        <v>697</v>
      </c>
      <c r="D13" s="197">
        <v>3092738</v>
      </c>
      <c r="E13" s="197">
        <f t="shared" si="0"/>
        <v>880412</v>
      </c>
      <c r="F13" s="197">
        <f t="shared" si="3"/>
        <v>7012</v>
      </c>
      <c r="G13" s="198">
        <v>900</v>
      </c>
      <c r="I13" s="195">
        <v>11</v>
      </c>
      <c r="J13" s="196" t="s">
        <v>404</v>
      </c>
      <c r="K13" s="197">
        <v>3656350</v>
      </c>
      <c r="L13" s="197">
        <f t="shared" si="1"/>
        <v>351450</v>
      </c>
      <c r="M13" s="197">
        <f t="shared" si="2"/>
        <v>1788</v>
      </c>
      <c r="N13" s="198">
        <v>875</v>
      </c>
    </row>
    <row r="14" spans="2:14">
      <c r="B14" s="195">
        <v>12</v>
      </c>
      <c r="C14" s="196" t="s">
        <v>999</v>
      </c>
      <c r="D14" s="197">
        <v>3082288</v>
      </c>
      <c r="E14" s="197">
        <f t="shared" si="0"/>
        <v>890862</v>
      </c>
      <c r="F14" s="197">
        <f t="shared" si="3"/>
        <v>10450</v>
      </c>
      <c r="G14" s="198">
        <v>850</v>
      </c>
      <c r="I14" s="195">
        <v>11</v>
      </c>
      <c r="J14" s="196" t="s">
        <v>453</v>
      </c>
      <c r="K14" s="197">
        <v>3656350</v>
      </c>
      <c r="L14" s="197">
        <f t="shared" si="1"/>
        <v>351450</v>
      </c>
      <c r="M14" s="197">
        <f t="shared" si="2"/>
        <v>0</v>
      </c>
      <c r="N14" s="198">
        <v>875</v>
      </c>
    </row>
    <row r="15" spans="2:14">
      <c r="B15" s="195">
        <v>13</v>
      </c>
      <c r="C15" s="196" t="s">
        <v>406</v>
      </c>
      <c r="D15" s="197">
        <v>3073850</v>
      </c>
      <c r="E15" s="197">
        <f t="shared" si="0"/>
        <v>899300</v>
      </c>
      <c r="F15" s="197">
        <f t="shared" si="3"/>
        <v>8438</v>
      </c>
      <c r="G15" s="198">
        <v>800</v>
      </c>
      <c r="I15" s="195">
        <v>13</v>
      </c>
      <c r="J15" s="196" t="s">
        <v>901</v>
      </c>
      <c r="K15" s="197">
        <v>3579488</v>
      </c>
      <c r="L15" s="197">
        <f t="shared" si="1"/>
        <v>428312</v>
      </c>
      <c r="M15" s="197">
        <f t="shared" si="2"/>
        <v>76862</v>
      </c>
      <c r="N15" s="198">
        <v>800</v>
      </c>
    </row>
    <row r="16" spans="2:14">
      <c r="B16" s="195">
        <v>14</v>
      </c>
      <c r="C16" s="196" t="s">
        <v>705</v>
      </c>
      <c r="D16" s="197">
        <v>3000200</v>
      </c>
      <c r="E16" s="197">
        <f t="shared" si="0"/>
        <v>972950</v>
      </c>
      <c r="F16" s="197">
        <f t="shared" si="3"/>
        <v>73650</v>
      </c>
      <c r="G16" s="198">
        <v>760</v>
      </c>
      <c r="I16" s="195">
        <v>14</v>
      </c>
      <c r="J16" s="196" t="s">
        <v>1034</v>
      </c>
      <c r="K16" s="197">
        <v>3574538</v>
      </c>
      <c r="L16" s="197">
        <f t="shared" si="1"/>
        <v>433262</v>
      </c>
      <c r="M16" s="197">
        <f t="shared" si="2"/>
        <v>4950</v>
      </c>
      <c r="N16" s="198">
        <v>760</v>
      </c>
    </row>
    <row r="17" spans="2:14">
      <c r="B17" s="195">
        <v>15</v>
      </c>
      <c r="C17" s="196" t="s">
        <v>1107</v>
      </c>
      <c r="D17" s="197">
        <v>2916738</v>
      </c>
      <c r="E17" s="197">
        <f t="shared" si="0"/>
        <v>1056412</v>
      </c>
      <c r="F17" s="197">
        <f t="shared" si="3"/>
        <v>83462</v>
      </c>
      <c r="G17" s="198">
        <v>750</v>
      </c>
      <c r="I17" s="195">
        <v>15</v>
      </c>
      <c r="J17" s="196" t="s">
        <v>788</v>
      </c>
      <c r="K17" s="197">
        <v>3533700</v>
      </c>
      <c r="L17" s="197">
        <f t="shared" si="1"/>
        <v>474100</v>
      </c>
      <c r="M17" s="197">
        <f t="shared" si="2"/>
        <v>40838</v>
      </c>
      <c r="N17" s="198">
        <v>750</v>
      </c>
    </row>
    <row r="18" spans="2:14">
      <c r="B18" s="199">
        <v>16</v>
      </c>
      <c r="C18" s="183" t="s">
        <v>504</v>
      </c>
      <c r="D18" s="184">
        <v>2902888</v>
      </c>
      <c r="E18" s="184">
        <f t="shared" si="0"/>
        <v>1070262</v>
      </c>
      <c r="F18" s="184">
        <f t="shared" si="3"/>
        <v>13850</v>
      </c>
      <c r="G18" s="200"/>
      <c r="I18" s="199">
        <v>16</v>
      </c>
      <c r="J18" s="183" t="s">
        <v>825</v>
      </c>
      <c r="K18" s="184">
        <v>3528888</v>
      </c>
      <c r="L18" s="201">
        <f t="shared" si="1"/>
        <v>478912</v>
      </c>
      <c r="M18" s="201">
        <f t="shared" si="2"/>
        <v>4812</v>
      </c>
      <c r="N18" s="200"/>
    </row>
    <row r="19" spans="2:14">
      <c r="B19" s="199">
        <v>17</v>
      </c>
      <c r="C19" s="183" t="s">
        <v>668</v>
      </c>
      <c r="D19" s="184">
        <v>2884288</v>
      </c>
      <c r="E19" s="184">
        <f t="shared" si="0"/>
        <v>1088862</v>
      </c>
      <c r="F19" s="184">
        <f t="shared" si="3"/>
        <v>18600</v>
      </c>
      <c r="G19" s="200"/>
      <c r="I19" s="199">
        <v>17</v>
      </c>
      <c r="J19" s="183" t="s">
        <v>1080</v>
      </c>
      <c r="K19" s="184">
        <v>3513488</v>
      </c>
      <c r="L19" s="201">
        <f t="shared" si="1"/>
        <v>494312</v>
      </c>
      <c r="M19" s="201">
        <f t="shared" si="2"/>
        <v>15400</v>
      </c>
      <c r="N19" s="200"/>
    </row>
    <row r="20" spans="2:14">
      <c r="B20" s="199">
        <v>18</v>
      </c>
      <c r="C20" s="183" t="s">
        <v>619</v>
      </c>
      <c r="D20" s="184">
        <v>2882638</v>
      </c>
      <c r="E20" s="184">
        <f t="shared" si="0"/>
        <v>1090512</v>
      </c>
      <c r="F20" s="184">
        <f t="shared" si="3"/>
        <v>1650</v>
      </c>
      <c r="G20" s="200"/>
      <c r="I20" s="199">
        <v>18</v>
      </c>
      <c r="J20" s="183" t="s">
        <v>758</v>
      </c>
      <c r="K20" s="184">
        <v>3468526</v>
      </c>
      <c r="L20" s="201">
        <f t="shared" si="1"/>
        <v>539274</v>
      </c>
      <c r="M20" s="201">
        <f t="shared" si="2"/>
        <v>44962</v>
      </c>
      <c r="N20" s="200"/>
    </row>
    <row r="21" spans="2:14">
      <c r="B21" s="199">
        <v>19</v>
      </c>
      <c r="C21" s="183" t="s">
        <v>742</v>
      </c>
      <c r="D21" s="184">
        <v>2866138</v>
      </c>
      <c r="E21" s="184">
        <f t="shared" si="0"/>
        <v>1107012</v>
      </c>
      <c r="F21" s="184">
        <f t="shared" si="3"/>
        <v>16500</v>
      </c>
      <c r="G21" s="200"/>
      <c r="I21" s="199">
        <v>19</v>
      </c>
      <c r="J21" s="183" t="s">
        <v>719</v>
      </c>
      <c r="K21" s="184">
        <v>3465138</v>
      </c>
      <c r="L21" s="201">
        <f t="shared" si="1"/>
        <v>542662</v>
      </c>
      <c r="M21" s="201">
        <f t="shared" si="2"/>
        <v>3388</v>
      </c>
      <c r="N21" s="200"/>
    </row>
    <row r="22" spans="2:14">
      <c r="B22" s="199">
        <v>20</v>
      </c>
      <c r="C22" s="183" t="s">
        <v>404</v>
      </c>
      <c r="D22" s="184">
        <v>2864350</v>
      </c>
      <c r="E22" s="184">
        <f t="shared" si="0"/>
        <v>1108800</v>
      </c>
      <c r="F22" s="184">
        <f t="shared" si="3"/>
        <v>1788</v>
      </c>
      <c r="G22" s="200"/>
      <c r="I22" s="199">
        <v>20</v>
      </c>
      <c r="J22" s="183" t="s">
        <v>709</v>
      </c>
      <c r="K22" s="184">
        <v>3458300</v>
      </c>
      <c r="L22" s="201">
        <f t="shared" si="1"/>
        <v>549500</v>
      </c>
      <c r="M22" s="201">
        <f t="shared" si="2"/>
        <v>6838</v>
      </c>
      <c r="N22" s="200"/>
    </row>
    <row r="23" spans="2:14">
      <c r="B23" s="199">
        <v>20</v>
      </c>
      <c r="C23" s="183" t="s">
        <v>453</v>
      </c>
      <c r="D23" s="184">
        <v>2864350</v>
      </c>
      <c r="E23" s="184">
        <f t="shared" si="0"/>
        <v>1108800</v>
      </c>
      <c r="F23" s="184">
        <f t="shared" si="3"/>
        <v>0</v>
      </c>
      <c r="G23" s="200"/>
      <c r="I23" s="199">
        <v>21</v>
      </c>
      <c r="J23" s="183" t="s">
        <v>874</v>
      </c>
      <c r="K23" s="184">
        <v>3450738</v>
      </c>
      <c r="L23" s="201">
        <f t="shared" si="1"/>
        <v>557062</v>
      </c>
      <c r="M23" s="201">
        <f t="shared" si="2"/>
        <v>7562</v>
      </c>
      <c r="N23" s="200"/>
    </row>
    <row r="24" spans="2:14">
      <c r="B24" s="199">
        <v>22</v>
      </c>
      <c r="C24" s="183" t="s">
        <v>901</v>
      </c>
      <c r="D24" s="184">
        <v>2787488</v>
      </c>
      <c r="E24" s="184">
        <f t="shared" si="0"/>
        <v>1185662</v>
      </c>
      <c r="F24" s="184">
        <f t="shared" si="3"/>
        <v>76862</v>
      </c>
      <c r="G24" s="200"/>
      <c r="I24" s="199">
        <v>22</v>
      </c>
      <c r="J24" s="183" t="s">
        <v>376</v>
      </c>
      <c r="K24" s="184">
        <v>3435938</v>
      </c>
      <c r="L24" s="201">
        <f t="shared" si="1"/>
        <v>571862</v>
      </c>
      <c r="M24" s="201">
        <f t="shared" si="2"/>
        <v>14800</v>
      </c>
      <c r="N24" s="200"/>
    </row>
    <row r="25" spans="2:14">
      <c r="B25" s="199">
        <v>23</v>
      </c>
      <c r="C25" s="183" t="s">
        <v>1034</v>
      </c>
      <c r="D25" s="184">
        <v>2782538</v>
      </c>
      <c r="E25" s="184">
        <f t="shared" si="0"/>
        <v>1190612</v>
      </c>
      <c r="F25" s="184">
        <f t="shared" si="3"/>
        <v>4950</v>
      </c>
      <c r="G25" s="200"/>
      <c r="I25" s="199">
        <v>23</v>
      </c>
      <c r="J25" s="183" t="s">
        <v>929</v>
      </c>
      <c r="K25" s="184">
        <v>3433088</v>
      </c>
      <c r="L25" s="201">
        <f t="shared" si="1"/>
        <v>574712</v>
      </c>
      <c r="M25" s="201">
        <f t="shared" si="2"/>
        <v>2850</v>
      </c>
      <c r="N25" s="200"/>
    </row>
    <row r="26" spans="2:14">
      <c r="B26" s="199">
        <v>24</v>
      </c>
      <c r="C26" s="183" t="s">
        <v>788</v>
      </c>
      <c r="D26" s="184">
        <v>2741700</v>
      </c>
      <c r="E26" s="184">
        <f t="shared" si="0"/>
        <v>1231450</v>
      </c>
      <c r="F26" s="184">
        <f t="shared" si="3"/>
        <v>40838</v>
      </c>
      <c r="G26" s="200"/>
      <c r="I26" s="199">
        <v>24</v>
      </c>
      <c r="J26" s="183" t="s">
        <v>890</v>
      </c>
      <c r="K26" s="184">
        <v>3431126</v>
      </c>
      <c r="L26" s="201">
        <f t="shared" si="1"/>
        <v>576674</v>
      </c>
      <c r="M26" s="201">
        <f t="shared" si="2"/>
        <v>1962</v>
      </c>
      <c r="N26" s="200"/>
    </row>
    <row r="27" spans="2:14">
      <c r="B27" s="199">
        <v>25</v>
      </c>
      <c r="C27" s="183" t="s">
        <v>825</v>
      </c>
      <c r="D27" s="184">
        <v>2736888</v>
      </c>
      <c r="E27" s="184">
        <f t="shared" si="0"/>
        <v>1236262</v>
      </c>
      <c r="F27" s="184">
        <f t="shared" si="3"/>
        <v>4812</v>
      </c>
      <c r="G27" s="200"/>
      <c r="I27" s="199">
        <v>25</v>
      </c>
      <c r="J27" s="183" t="s">
        <v>990</v>
      </c>
      <c r="K27" s="184">
        <v>3397850</v>
      </c>
      <c r="L27" s="201">
        <f t="shared" si="1"/>
        <v>609950</v>
      </c>
      <c r="M27" s="201">
        <f t="shared" si="2"/>
        <v>33276</v>
      </c>
      <c r="N27" s="200"/>
    </row>
    <row r="28" spans="2:14">
      <c r="B28" s="199">
        <v>26</v>
      </c>
      <c r="C28" s="183" t="s">
        <v>1080</v>
      </c>
      <c r="D28" s="184">
        <v>2721488</v>
      </c>
      <c r="E28" s="184">
        <f t="shared" si="0"/>
        <v>1251662</v>
      </c>
      <c r="F28" s="184">
        <f t="shared" si="3"/>
        <v>15400</v>
      </c>
      <c r="G28" s="200"/>
      <c r="I28" s="199">
        <v>26</v>
      </c>
      <c r="J28" s="183" t="s">
        <v>1024</v>
      </c>
      <c r="K28" s="184">
        <v>3376300</v>
      </c>
      <c r="L28" s="201">
        <f t="shared" si="1"/>
        <v>631500</v>
      </c>
      <c r="M28" s="201">
        <f t="shared" si="2"/>
        <v>21550</v>
      </c>
      <c r="N28" s="200"/>
    </row>
    <row r="29" spans="2:14">
      <c r="B29" s="199">
        <v>27</v>
      </c>
      <c r="C29" s="183" t="s">
        <v>253</v>
      </c>
      <c r="D29" s="184">
        <v>2718550</v>
      </c>
      <c r="E29" s="184">
        <f t="shared" si="0"/>
        <v>1254600</v>
      </c>
      <c r="F29" s="184">
        <f t="shared" si="3"/>
        <v>2938</v>
      </c>
      <c r="G29" s="200"/>
      <c r="I29" s="199">
        <v>27</v>
      </c>
      <c r="J29" s="183" t="s">
        <v>546</v>
      </c>
      <c r="K29" s="184">
        <v>3367876</v>
      </c>
      <c r="L29" s="201">
        <f t="shared" si="1"/>
        <v>639924</v>
      </c>
      <c r="M29" s="201">
        <f t="shared" si="2"/>
        <v>8424</v>
      </c>
      <c r="N29" s="200"/>
    </row>
    <row r="30" spans="2:14">
      <c r="B30" s="199">
        <v>28</v>
      </c>
      <c r="C30" s="183" t="s">
        <v>758</v>
      </c>
      <c r="D30" s="184">
        <v>2676526</v>
      </c>
      <c r="E30" s="184">
        <f t="shared" si="0"/>
        <v>1296624</v>
      </c>
      <c r="F30" s="184">
        <f t="shared" si="3"/>
        <v>42024</v>
      </c>
      <c r="G30" s="200"/>
      <c r="I30" s="199">
        <v>28</v>
      </c>
      <c r="J30" s="183" t="s">
        <v>370</v>
      </c>
      <c r="K30" s="184">
        <v>3357600</v>
      </c>
      <c r="L30" s="201">
        <f t="shared" si="1"/>
        <v>650200</v>
      </c>
      <c r="M30" s="201">
        <f t="shared" si="2"/>
        <v>10276</v>
      </c>
      <c r="N30" s="200"/>
    </row>
    <row r="31" spans="2:14">
      <c r="B31" s="199">
        <v>29</v>
      </c>
      <c r="C31" s="183" t="s">
        <v>719</v>
      </c>
      <c r="D31" s="184">
        <v>2673138</v>
      </c>
      <c r="E31" s="184">
        <f t="shared" si="0"/>
        <v>1300012</v>
      </c>
      <c r="F31" s="184">
        <f t="shared" si="3"/>
        <v>3388</v>
      </c>
      <c r="G31" s="200"/>
      <c r="I31" s="199">
        <v>29</v>
      </c>
      <c r="J31" s="183" t="s">
        <v>549</v>
      </c>
      <c r="K31" s="184">
        <v>3337076</v>
      </c>
      <c r="L31" s="201">
        <f t="shared" si="1"/>
        <v>670724</v>
      </c>
      <c r="M31" s="201">
        <f t="shared" si="2"/>
        <v>20524</v>
      </c>
      <c r="N31" s="200"/>
    </row>
    <row r="32" spans="2:14">
      <c r="B32" s="199">
        <v>30</v>
      </c>
      <c r="C32" s="183" t="s">
        <v>709</v>
      </c>
      <c r="D32" s="184">
        <v>2666300</v>
      </c>
      <c r="E32" s="184">
        <f t="shared" si="0"/>
        <v>1306850</v>
      </c>
      <c r="F32" s="184">
        <f t="shared" si="3"/>
        <v>6838</v>
      </c>
      <c r="G32" s="200"/>
      <c r="I32" s="199">
        <v>30</v>
      </c>
      <c r="J32" s="183" t="s">
        <v>847</v>
      </c>
      <c r="K32" s="184">
        <v>3333500</v>
      </c>
      <c r="L32" s="201">
        <f t="shared" si="1"/>
        <v>674300</v>
      </c>
      <c r="M32" s="201">
        <f t="shared" si="2"/>
        <v>3576</v>
      </c>
      <c r="N32" s="200"/>
    </row>
    <row r="33" spans="2:14">
      <c r="B33" s="199">
        <v>31</v>
      </c>
      <c r="C33" s="183" t="s">
        <v>874</v>
      </c>
      <c r="D33" s="184">
        <v>2658738</v>
      </c>
      <c r="E33" s="184">
        <f t="shared" si="0"/>
        <v>1314412</v>
      </c>
      <c r="F33" s="184">
        <f t="shared" si="3"/>
        <v>7562</v>
      </c>
      <c r="G33" s="200"/>
      <c r="I33" s="199">
        <v>31</v>
      </c>
      <c r="J33" s="183" t="s">
        <v>520</v>
      </c>
      <c r="K33" s="184">
        <v>3312188</v>
      </c>
      <c r="L33" s="201">
        <f t="shared" si="1"/>
        <v>695612</v>
      </c>
      <c r="M33" s="201">
        <f t="shared" si="2"/>
        <v>21312</v>
      </c>
      <c r="N33" s="200"/>
    </row>
    <row r="34" spans="2:14">
      <c r="B34" s="199">
        <v>32</v>
      </c>
      <c r="C34" s="183" t="s">
        <v>563</v>
      </c>
      <c r="D34" s="184">
        <v>2653288</v>
      </c>
      <c r="E34" s="184">
        <f t="shared" si="0"/>
        <v>1319862</v>
      </c>
      <c r="F34" s="184">
        <f t="shared" si="3"/>
        <v>5450</v>
      </c>
      <c r="G34" s="200"/>
      <c r="I34" s="199">
        <v>32</v>
      </c>
      <c r="J34" s="183" t="s">
        <v>465</v>
      </c>
      <c r="K34" s="184">
        <v>3306000</v>
      </c>
      <c r="L34" s="201">
        <f t="shared" si="1"/>
        <v>701800</v>
      </c>
      <c r="M34" s="201">
        <f t="shared" si="2"/>
        <v>6188</v>
      </c>
      <c r="N34" s="200"/>
    </row>
    <row r="35" spans="2:14">
      <c r="B35" s="199">
        <v>33</v>
      </c>
      <c r="C35" s="183" t="s">
        <v>376</v>
      </c>
      <c r="D35" s="184">
        <v>2643938</v>
      </c>
      <c r="E35" s="184">
        <f t="shared" si="0"/>
        <v>1329212</v>
      </c>
      <c r="F35" s="184">
        <f t="shared" si="3"/>
        <v>9350</v>
      </c>
      <c r="G35" s="200"/>
      <c r="I35" s="199">
        <v>33</v>
      </c>
      <c r="J35" s="183" t="s">
        <v>533</v>
      </c>
      <c r="K35" s="184">
        <v>3298438</v>
      </c>
      <c r="L35" s="201">
        <f t="shared" si="1"/>
        <v>709362</v>
      </c>
      <c r="M35" s="201">
        <f t="shared" si="2"/>
        <v>7562</v>
      </c>
      <c r="N35" s="200"/>
    </row>
    <row r="36" spans="2:14">
      <c r="B36" s="199">
        <v>34</v>
      </c>
      <c r="C36" s="183" t="s">
        <v>929</v>
      </c>
      <c r="D36" s="184">
        <v>2641088</v>
      </c>
      <c r="E36" s="184">
        <f t="shared" si="0"/>
        <v>1332062</v>
      </c>
      <c r="F36" s="184">
        <f t="shared" si="3"/>
        <v>2850</v>
      </c>
      <c r="G36" s="200"/>
      <c r="I36" s="199">
        <v>34</v>
      </c>
      <c r="J36" s="183" t="s">
        <v>443</v>
      </c>
      <c r="K36" s="184">
        <v>3286888</v>
      </c>
      <c r="L36" s="201">
        <f t="shared" si="1"/>
        <v>720912</v>
      </c>
      <c r="M36" s="201">
        <f t="shared" si="2"/>
        <v>11550</v>
      </c>
      <c r="N36" s="200"/>
    </row>
    <row r="37" spans="2:14">
      <c r="B37" s="199">
        <v>35</v>
      </c>
      <c r="C37" s="183" t="s">
        <v>890</v>
      </c>
      <c r="D37" s="184">
        <v>2639126</v>
      </c>
      <c r="E37" s="184">
        <f t="shared" si="0"/>
        <v>1334024</v>
      </c>
      <c r="F37" s="184">
        <f t="shared" si="3"/>
        <v>1962</v>
      </c>
      <c r="G37" s="200"/>
      <c r="I37" s="199">
        <v>35</v>
      </c>
      <c r="J37" s="183" t="s">
        <v>838</v>
      </c>
      <c r="K37" s="184">
        <v>3284688</v>
      </c>
      <c r="L37" s="201">
        <f t="shared" si="1"/>
        <v>723112</v>
      </c>
      <c r="M37" s="201">
        <f t="shared" si="2"/>
        <v>2200</v>
      </c>
      <c r="N37" s="200"/>
    </row>
    <row r="38" spans="2:14">
      <c r="B38" s="199">
        <v>36</v>
      </c>
      <c r="C38" s="183" t="s">
        <v>990</v>
      </c>
      <c r="D38" s="184">
        <v>2605850</v>
      </c>
      <c r="E38" s="184">
        <f t="shared" si="0"/>
        <v>1367300</v>
      </c>
      <c r="F38" s="184">
        <f t="shared" si="3"/>
        <v>33276</v>
      </c>
      <c r="G38" s="200"/>
      <c r="I38" s="199">
        <v>36</v>
      </c>
      <c r="J38" s="183" t="s">
        <v>786</v>
      </c>
      <c r="K38" s="184">
        <v>3279050</v>
      </c>
      <c r="L38" s="201">
        <f t="shared" si="1"/>
        <v>728750</v>
      </c>
      <c r="M38" s="201">
        <f t="shared" si="2"/>
        <v>5638</v>
      </c>
      <c r="N38" s="200"/>
    </row>
    <row r="39" spans="2:14">
      <c r="B39" s="199">
        <v>37</v>
      </c>
      <c r="C39" s="183" t="s">
        <v>1024</v>
      </c>
      <c r="D39" s="184">
        <v>2584300</v>
      </c>
      <c r="E39" s="184">
        <f t="shared" si="0"/>
        <v>1388850</v>
      </c>
      <c r="F39" s="184">
        <f t="shared" si="3"/>
        <v>21550</v>
      </c>
      <c r="G39" s="200"/>
      <c r="I39" s="199">
        <v>37</v>
      </c>
      <c r="J39" s="183" t="s">
        <v>1103</v>
      </c>
      <c r="K39" s="184">
        <v>3239450</v>
      </c>
      <c r="L39" s="201">
        <f t="shared" si="1"/>
        <v>768350</v>
      </c>
      <c r="M39" s="201">
        <f t="shared" si="2"/>
        <v>39600</v>
      </c>
      <c r="N39" s="200"/>
    </row>
    <row r="40" spans="2:14">
      <c r="B40" s="199">
        <v>38</v>
      </c>
      <c r="C40" s="183" t="s">
        <v>546</v>
      </c>
      <c r="D40" s="184">
        <v>2575876</v>
      </c>
      <c r="E40" s="184">
        <f t="shared" si="0"/>
        <v>1397274</v>
      </c>
      <c r="F40" s="184">
        <f t="shared" si="3"/>
        <v>8424</v>
      </c>
      <c r="G40" s="200"/>
      <c r="I40" s="199">
        <v>38</v>
      </c>
      <c r="J40" s="183" t="s">
        <v>1066</v>
      </c>
      <c r="K40" s="184">
        <v>3193938</v>
      </c>
      <c r="L40" s="201">
        <f t="shared" si="1"/>
        <v>813862</v>
      </c>
      <c r="M40" s="201">
        <f t="shared" si="2"/>
        <v>45512</v>
      </c>
      <c r="N40" s="200"/>
    </row>
    <row r="41" spans="2:14">
      <c r="B41" s="199">
        <v>39</v>
      </c>
      <c r="C41" s="183" t="s">
        <v>370</v>
      </c>
      <c r="D41" s="184">
        <v>2565600</v>
      </c>
      <c r="E41" s="184">
        <f t="shared" si="0"/>
        <v>1407550</v>
      </c>
      <c r="F41" s="184">
        <f t="shared" si="3"/>
        <v>10276</v>
      </c>
      <c r="G41" s="200"/>
      <c r="I41" s="199">
        <v>39</v>
      </c>
      <c r="J41" s="183" t="s">
        <v>704</v>
      </c>
      <c r="K41" s="184">
        <v>3181150</v>
      </c>
      <c r="L41" s="201">
        <f t="shared" si="1"/>
        <v>826650</v>
      </c>
      <c r="M41" s="201">
        <f t="shared" si="2"/>
        <v>12788</v>
      </c>
      <c r="N41" s="200"/>
    </row>
    <row r="42" spans="2:14">
      <c r="B42" s="199">
        <v>40</v>
      </c>
      <c r="C42" s="183" t="s">
        <v>549</v>
      </c>
      <c r="D42" s="184">
        <v>2545076</v>
      </c>
      <c r="E42" s="184">
        <f t="shared" si="0"/>
        <v>1428074</v>
      </c>
      <c r="F42" s="184">
        <f t="shared" si="3"/>
        <v>20524</v>
      </c>
      <c r="G42" s="200"/>
      <c r="I42" s="199">
        <v>40</v>
      </c>
      <c r="J42" s="183" t="s">
        <v>246</v>
      </c>
      <c r="K42" s="184">
        <v>3169600</v>
      </c>
      <c r="L42" s="201">
        <f t="shared" si="1"/>
        <v>838200</v>
      </c>
      <c r="M42" s="201">
        <f t="shared" si="2"/>
        <v>11550</v>
      </c>
      <c r="N42" s="200"/>
    </row>
    <row r="43" spans="2:14">
      <c r="B43" s="199">
        <v>41</v>
      </c>
      <c r="C43" s="183" t="s">
        <v>847</v>
      </c>
      <c r="D43" s="184">
        <v>2541500</v>
      </c>
      <c r="E43" s="184">
        <f t="shared" si="0"/>
        <v>1431650</v>
      </c>
      <c r="F43" s="184">
        <f t="shared" si="3"/>
        <v>3576</v>
      </c>
      <c r="G43" s="200"/>
      <c r="I43" s="199">
        <v>41</v>
      </c>
      <c r="J43" s="183" t="s">
        <v>417</v>
      </c>
      <c r="K43" s="184">
        <v>3154250</v>
      </c>
      <c r="L43" s="201">
        <f t="shared" si="1"/>
        <v>853550</v>
      </c>
      <c r="M43" s="201">
        <f t="shared" si="2"/>
        <v>15350</v>
      </c>
      <c r="N43" s="200"/>
    </row>
    <row r="44" spans="2:14">
      <c r="B44" s="199">
        <v>42</v>
      </c>
      <c r="C44" s="183" t="s">
        <v>520</v>
      </c>
      <c r="D44" s="184">
        <v>2520188</v>
      </c>
      <c r="E44" s="184">
        <f t="shared" si="0"/>
        <v>1452962</v>
      </c>
      <c r="F44" s="184">
        <f t="shared" si="3"/>
        <v>21312</v>
      </c>
      <c r="G44" s="200"/>
      <c r="I44" s="199">
        <v>42</v>
      </c>
      <c r="J44" s="183" t="s">
        <v>1098</v>
      </c>
      <c r="K44" s="184">
        <v>3144300</v>
      </c>
      <c r="L44" s="201">
        <f t="shared" si="1"/>
        <v>863500</v>
      </c>
      <c r="M44" s="201">
        <f t="shared" si="2"/>
        <v>9950</v>
      </c>
      <c r="N44" s="200"/>
    </row>
    <row r="45" spans="2:14">
      <c r="B45" s="199">
        <v>43</v>
      </c>
      <c r="C45" s="183" t="s">
        <v>465</v>
      </c>
      <c r="D45" s="184">
        <v>2514000</v>
      </c>
      <c r="E45" s="184">
        <f t="shared" si="0"/>
        <v>1459150</v>
      </c>
      <c r="F45" s="184">
        <f t="shared" si="3"/>
        <v>6188</v>
      </c>
      <c r="G45" s="200"/>
      <c r="I45" s="199">
        <v>43</v>
      </c>
      <c r="J45" s="183" t="s">
        <v>1051</v>
      </c>
      <c r="K45" s="184">
        <v>3143800</v>
      </c>
      <c r="L45" s="201">
        <f t="shared" si="1"/>
        <v>864000</v>
      </c>
      <c r="M45" s="201">
        <f t="shared" si="2"/>
        <v>500</v>
      </c>
      <c r="N45" s="200"/>
    </row>
    <row r="46" spans="2:14">
      <c r="B46" s="199">
        <v>44</v>
      </c>
      <c r="C46" s="183" t="s">
        <v>533</v>
      </c>
      <c r="D46" s="184">
        <v>2506438</v>
      </c>
      <c r="E46" s="184">
        <f t="shared" si="0"/>
        <v>1466712</v>
      </c>
      <c r="F46" s="184">
        <f t="shared" si="3"/>
        <v>7562</v>
      </c>
      <c r="G46" s="200"/>
      <c r="I46" s="199">
        <v>44</v>
      </c>
      <c r="J46" s="183" t="s">
        <v>561</v>
      </c>
      <c r="K46" s="184">
        <v>3139350</v>
      </c>
      <c r="L46" s="201">
        <f t="shared" si="1"/>
        <v>868450</v>
      </c>
      <c r="M46" s="201">
        <f t="shared" si="2"/>
        <v>4450</v>
      </c>
      <c r="N46" s="200"/>
    </row>
    <row r="47" spans="2:14">
      <c r="B47" s="199">
        <v>45</v>
      </c>
      <c r="C47" s="183" t="s">
        <v>443</v>
      </c>
      <c r="D47" s="184">
        <v>2494888</v>
      </c>
      <c r="E47" s="184">
        <f t="shared" si="0"/>
        <v>1478262</v>
      </c>
      <c r="F47" s="184">
        <f t="shared" si="3"/>
        <v>11550</v>
      </c>
      <c r="G47" s="200"/>
      <c r="I47" s="199">
        <v>45</v>
      </c>
      <c r="J47" s="183" t="s">
        <v>703</v>
      </c>
      <c r="K47" s="184">
        <v>3103876</v>
      </c>
      <c r="L47" s="201">
        <f t="shared" si="1"/>
        <v>903924</v>
      </c>
      <c r="M47" s="201">
        <f t="shared" si="2"/>
        <v>35474</v>
      </c>
      <c r="N47" s="200"/>
    </row>
    <row r="48" spans="2:14">
      <c r="B48" s="199">
        <v>46</v>
      </c>
      <c r="C48" s="183" t="s">
        <v>838</v>
      </c>
      <c r="D48" s="184">
        <v>2492688</v>
      </c>
      <c r="E48" s="184">
        <f t="shared" si="0"/>
        <v>1480462</v>
      </c>
      <c r="F48" s="184">
        <f t="shared" si="3"/>
        <v>2200</v>
      </c>
      <c r="G48" s="200"/>
      <c r="I48" s="199">
        <v>46</v>
      </c>
      <c r="J48" s="183" t="s">
        <v>514</v>
      </c>
      <c r="K48" s="184">
        <v>3065238</v>
      </c>
      <c r="L48" s="201">
        <f t="shared" si="1"/>
        <v>942562</v>
      </c>
      <c r="M48" s="201">
        <f t="shared" si="2"/>
        <v>38638</v>
      </c>
      <c r="N48" s="200"/>
    </row>
    <row r="49" spans="2:14">
      <c r="B49" s="199">
        <v>47</v>
      </c>
      <c r="C49" s="183" t="s">
        <v>786</v>
      </c>
      <c r="D49" s="184">
        <v>2487050</v>
      </c>
      <c r="E49" s="184">
        <f t="shared" si="0"/>
        <v>1486100</v>
      </c>
      <c r="F49" s="184">
        <f t="shared" si="3"/>
        <v>5638</v>
      </c>
      <c r="G49" s="200"/>
      <c r="I49" s="199">
        <v>47</v>
      </c>
      <c r="J49" s="183" t="s">
        <v>395</v>
      </c>
      <c r="K49" s="184">
        <v>3051388</v>
      </c>
      <c r="L49" s="201">
        <f t="shared" si="1"/>
        <v>956412</v>
      </c>
      <c r="M49" s="201">
        <f t="shared" si="2"/>
        <v>13850</v>
      </c>
      <c r="N49" s="200"/>
    </row>
    <row r="50" spans="2:14">
      <c r="B50" s="199">
        <v>48</v>
      </c>
      <c r="C50" s="183" t="s">
        <v>867</v>
      </c>
      <c r="D50" s="184">
        <v>2448550</v>
      </c>
      <c r="E50" s="184">
        <f t="shared" si="0"/>
        <v>1524600</v>
      </c>
      <c r="F50" s="184">
        <f t="shared" si="3"/>
        <v>38500</v>
      </c>
      <c r="G50" s="200"/>
      <c r="I50" s="199">
        <v>48</v>
      </c>
      <c r="J50" s="183" t="s">
        <v>366</v>
      </c>
      <c r="K50" s="184">
        <v>3033558</v>
      </c>
      <c r="L50" s="201">
        <f t="shared" si="1"/>
        <v>974242</v>
      </c>
      <c r="M50" s="201">
        <f t="shared" si="2"/>
        <v>17830</v>
      </c>
      <c r="N50" s="200"/>
    </row>
    <row r="51" spans="2:14">
      <c r="B51" s="199">
        <v>49</v>
      </c>
      <c r="C51" s="183" t="s">
        <v>1103</v>
      </c>
      <c r="D51" s="184">
        <v>2447450</v>
      </c>
      <c r="E51" s="184">
        <f t="shared" si="0"/>
        <v>1525700</v>
      </c>
      <c r="F51" s="184">
        <f t="shared" si="3"/>
        <v>1100</v>
      </c>
      <c r="G51" s="200"/>
      <c r="I51" s="199">
        <v>49</v>
      </c>
      <c r="J51" s="183" t="s">
        <v>390</v>
      </c>
      <c r="K51" s="184">
        <v>3006438</v>
      </c>
      <c r="L51" s="201">
        <f t="shared" si="1"/>
        <v>1001362</v>
      </c>
      <c r="M51" s="201">
        <f t="shared" si="2"/>
        <v>27120</v>
      </c>
      <c r="N51" s="200"/>
    </row>
    <row r="52" spans="2:14">
      <c r="B52" s="199">
        <v>50</v>
      </c>
      <c r="C52" s="183" t="s">
        <v>1066</v>
      </c>
      <c r="D52" s="184">
        <v>2401938</v>
      </c>
      <c r="E52" s="184">
        <f t="shared" si="0"/>
        <v>1571212</v>
      </c>
      <c r="F52" s="184">
        <f t="shared" si="3"/>
        <v>45512</v>
      </c>
      <c r="G52" s="200"/>
      <c r="I52" s="199">
        <v>50</v>
      </c>
      <c r="J52" s="183" t="s">
        <v>350</v>
      </c>
      <c r="K52" s="184">
        <v>3004600</v>
      </c>
      <c r="L52" s="201">
        <f t="shared" si="1"/>
        <v>1003200</v>
      </c>
      <c r="M52" s="201">
        <f t="shared" si="2"/>
        <v>1838</v>
      </c>
      <c r="N52" s="200"/>
    </row>
    <row r="53" spans="2:14">
      <c r="B53" s="199">
        <v>51</v>
      </c>
      <c r="C53" s="183" t="s">
        <v>1047</v>
      </c>
      <c r="D53" s="184">
        <v>2387088</v>
      </c>
      <c r="E53" s="184">
        <f t="shared" si="0"/>
        <v>1586062</v>
      </c>
      <c r="F53" s="184">
        <f t="shared" si="3"/>
        <v>14850</v>
      </c>
      <c r="G53" s="200"/>
      <c r="I53" s="199">
        <v>51</v>
      </c>
      <c r="J53" s="183" t="s">
        <v>678</v>
      </c>
      <c r="K53" s="184">
        <v>2927000</v>
      </c>
      <c r="L53" s="201">
        <f t="shared" si="1"/>
        <v>1080800</v>
      </c>
      <c r="M53" s="201">
        <f t="shared" si="2"/>
        <v>77600</v>
      </c>
      <c r="N53" s="200"/>
    </row>
    <row r="54" spans="2:14">
      <c r="B54" s="199">
        <v>52</v>
      </c>
      <c r="C54" s="183" t="s">
        <v>246</v>
      </c>
      <c r="D54" s="184">
        <v>2377600</v>
      </c>
      <c r="E54" s="184">
        <f t="shared" si="0"/>
        <v>1595550</v>
      </c>
      <c r="F54" s="184">
        <f t="shared" si="3"/>
        <v>9488</v>
      </c>
      <c r="G54" s="200"/>
      <c r="I54" s="199">
        <v>52</v>
      </c>
      <c r="J54" s="183" t="s">
        <v>239</v>
      </c>
      <c r="K54" s="184">
        <v>2920450</v>
      </c>
      <c r="L54" s="201">
        <f t="shared" si="1"/>
        <v>1087350</v>
      </c>
      <c r="M54" s="201">
        <f t="shared" si="2"/>
        <v>6550</v>
      </c>
      <c r="N54" s="200"/>
    </row>
    <row r="55" spans="2:14">
      <c r="B55" s="199">
        <v>53</v>
      </c>
      <c r="C55" s="183" t="s">
        <v>417</v>
      </c>
      <c r="D55" s="184">
        <v>2362250</v>
      </c>
      <c r="E55" s="184">
        <f t="shared" si="0"/>
        <v>1610900</v>
      </c>
      <c r="F55" s="184">
        <f t="shared" si="3"/>
        <v>15350</v>
      </c>
      <c r="G55" s="200"/>
      <c r="I55" s="199">
        <v>53</v>
      </c>
      <c r="J55" s="183" t="s">
        <v>562</v>
      </c>
      <c r="K55" s="184">
        <v>2886488</v>
      </c>
      <c r="L55" s="201">
        <f t="shared" si="1"/>
        <v>1121312</v>
      </c>
      <c r="M55" s="201">
        <f t="shared" si="2"/>
        <v>33962</v>
      </c>
      <c r="N55" s="200"/>
    </row>
    <row r="56" spans="2:14">
      <c r="B56" s="199">
        <v>54</v>
      </c>
      <c r="C56" s="183" t="s">
        <v>1098</v>
      </c>
      <c r="D56" s="184">
        <v>2352300</v>
      </c>
      <c r="E56" s="184">
        <f t="shared" si="0"/>
        <v>1620850</v>
      </c>
      <c r="F56" s="184">
        <f t="shared" si="3"/>
        <v>9950</v>
      </c>
      <c r="G56" s="200"/>
      <c r="I56" s="199">
        <v>54</v>
      </c>
      <c r="J56" s="183" t="s">
        <v>263</v>
      </c>
      <c r="K56" s="184">
        <v>2866600</v>
      </c>
      <c r="L56" s="201">
        <f t="shared" si="1"/>
        <v>1141200</v>
      </c>
      <c r="M56" s="201">
        <f t="shared" si="2"/>
        <v>19888</v>
      </c>
      <c r="N56" s="200"/>
    </row>
    <row r="57" spans="2:14">
      <c r="B57" s="199">
        <v>55</v>
      </c>
      <c r="C57" s="183" t="s">
        <v>1051</v>
      </c>
      <c r="D57" s="184">
        <v>2351800</v>
      </c>
      <c r="E57" s="184">
        <f t="shared" si="0"/>
        <v>1621350</v>
      </c>
      <c r="F57" s="184">
        <f t="shared" si="3"/>
        <v>500</v>
      </c>
      <c r="G57" s="200"/>
      <c r="I57" s="199">
        <v>55</v>
      </c>
      <c r="J57" s="183" t="s">
        <v>471</v>
      </c>
      <c r="K57" s="184">
        <v>2866138</v>
      </c>
      <c r="L57" s="201">
        <f t="shared" si="1"/>
        <v>1141662</v>
      </c>
      <c r="M57" s="201">
        <f t="shared" si="2"/>
        <v>462</v>
      </c>
      <c r="N57" s="200"/>
    </row>
    <row r="58" spans="2:14">
      <c r="B58" s="199">
        <v>56</v>
      </c>
      <c r="C58" s="183" t="s">
        <v>561</v>
      </c>
      <c r="D58" s="184">
        <v>2347350</v>
      </c>
      <c r="E58" s="184">
        <f t="shared" si="0"/>
        <v>1625800</v>
      </c>
      <c r="F58" s="184">
        <f t="shared" si="3"/>
        <v>4450</v>
      </c>
      <c r="G58" s="200"/>
      <c r="I58" s="199">
        <v>56</v>
      </c>
      <c r="J58" s="183" t="s">
        <v>675</v>
      </c>
      <c r="K58" s="184">
        <v>2861650</v>
      </c>
      <c r="L58" s="201">
        <f t="shared" si="1"/>
        <v>1146150</v>
      </c>
      <c r="M58" s="201">
        <f t="shared" si="2"/>
        <v>4488</v>
      </c>
      <c r="N58" s="200"/>
    </row>
    <row r="59" spans="2:14">
      <c r="B59" s="199">
        <v>57</v>
      </c>
      <c r="C59" s="183" t="s">
        <v>856</v>
      </c>
      <c r="D59" s="184">
        <v>2334600</v>
      </c>
      <c r="E59" s="184">
        <f t="shared" si="0"/>
        <v>1638550</v>
      </c>
      <c r="F59" s="184">
        <f t="shared" si="3"/>
        <v>12750</v>
      </c>
      <c r="G59" s="200"/>
      <c r="I59" s="199">
        <v>57</v>
      </c>
      <c r="J59" s="183" t="s">
        <v>487</v>
      </c>
      <c r="K59" s="184">
        <v>2860538</v>
      </c>
      <c r="L59" s="201">
        <f t="shared" si="1"/>
        <v>1147262</v>
      </c>
      <c r="M59" s="201">
        <f t="shared" si="2"/>
        <v>1112</v>
      </c>
      <c r="N59" s="200"/>
    </row>
    <row r="60" spans="2:14">
      <c r="B60" s="199">
        <v>58</v>
      </c>
      <c r="C60" s="183" t="s">
        <v>574</v>
      </c>
      <c r="D60" s="184">
        <v>2312700</v>
      </c>
      <c r="E60" s="184">
        <f t="shared" si="0"/>
        <v>1660450</v>
      </c>
      <c r="F60" s="184">
        <f t="shared" si="3"/>
        <v>21900</v>
      </c>
      <c r="G60" s="200"/>
      <c r="I60" s="199">
        <v>58</v>
      </c>
      <c r="J60" s="183" t="s">
        <v>761</v>
      </c>
      <c r="K60" s="184">
        <v>2856100</v>
      </c>
      <c r="L60" s="201">
        <f t="shared" si="1"/>
        <v>1151700</v>
      </c>
      <c r="M60" s="201">
        <f t="shared" si="2"/>
        <v>4438</v>
      </c>
      <c r="N60" s="200"/>
    </row>
    <row r="61" spans="2:14">
      <c r="B61" s="199">
        <v>59</v>
      </c>
      <c r="C61" s="183" t="s">
        <v>703</v>
      </c>
      <c r="D61" s="184">
        <v>2311876</v>
      </c>
      <c r="E61" s="184">
        <f t="shared" si="0"/>
        <v>1661274</v>
      </c>
      <c r="F61" s="184">
        <f t="shared" si="3"/>
        <v>824</v>
      </c>
      <c r="G61" s="200"/>
      <c r="I61" s="199">
        <v>59</v>
      </c>
      <c r="J61" s="183" t="s">
        <v>412</v>
      </c>
      <c r="K61" s="184">
        <v>2846338</v>
      </c>
      <c r="L61" s="201">
        <f t="shared" si="1"/>
        <v>1161462</v>
      </c>
      <c r="M61" s="201">
        <f t="shared" si="2"/>
        <v>9762</v>
      </c>
      <c r="N61" s="200"/>
    </row>
    <row r="62" spans="2:14">
      <c r="B62" s="199">
        <v>60</v>
      </c>
      <c r="C62" s="183" t="s">
        <v>1106</v>
      </c>
      <c r="D62" s="184">
        <v>2292350</v>
      </c>
      <c r="E62" s="184">
        <f t="shared" si="0"/>
        <v>1680800</v>
      </c>
      <c r="F62" s="184">
        <f t="shared" si="3"/>
        <v>19526</v>
      </c>
      <c r="G62" s="200"/>
      <c r="I62" s="199">
        <v>60</v>
      </c>
      <c r="J62" s="183" t="s">
        <v>1086</v>
      </c>
      <c r="K62" s="184">
        <v>2835338</v>
      </c>
      <c r="L62" s="201">
        <f t="shared" si="1"/>
        <v>1172462</v>
      </c>
      <c r="M62" s="201">
        <f t="shared" si="2"/>
        <v>11000</v>
      </c>
      <c r="N62" s="200"/>
    </row>
    <row r="63" spans="2:14">
      <c r="B63" s="199">
        <v>61</v>
      </c>
      <c r="C63" s="183" t="s">
        <v>701</v>
      </c>
      <c r="D63" s="184">
        <v>2284788</v>
      </c>
      <c r="E63" s="184">
        <f t="shared" si="0"/>
        <v>1688362</v>
      </c>
      <c r="F63" s="184">
        <f t="shared" si="3"/>
        <v>7562</v>
      </c>
      <c r="G63" s="200"/>
      <c r="I63" s="199">
        <v>61</v>
      </c>
      <c r="J63" s="183" t="s">
        <v>766</v>
      </c>
      <c r="K63" s="184">
        <v>2779650</v>
      </c>
      <c r="L63" s="201">
        <f t="shared" si="1"/>
        <v>1228150</v>
      </c>
      <c r="M63" s="201">
        <f t="shared" si="2"/>
        <v>55688</v>
      </c>
      <c r="N63" s="200"/>
    </row>
    <row r="64" spans="2:14">
      <c r="B64" s="199">
        <v>62</v>
      </c>
      <c r="C64" s="183" t="s">
        <v>514</v>
      </c>
      <c r="D64" s="184">
        <v>2273238</v>
      </c>
      <c r="E64" s="184">
        <f t="shared" si="0"/>
        <v>1699912</v>
      </c>
      <c r="F64" s="184">
        <f t="shared" si="3"/>
        <v>11550</v>
      </c>
      <c r="G64" s="200"/>
      <c r="I64" s="199">
        <v>62</v>
      </c>
      <c r="J64" s="183" t="s">
        <v>1008</v>
      </c>
      <c r="K64" s="184">
        <v>2740738</v>
      </c>
      <c r="L64" s="201">
        <f t="shared" si="1"/>
        <v>1267062</v>
      </c>
      <c r="M64" s="201">
        <f t="shared" si="2"/>
        <v>38912</v>
      </c>
      <c r="N64" s="200"/>
    </row>
    <row r="65" spans="2:14">
      <c r="B65" s="199">
        <v>63</v>
      </c>
      <c r="C65" s="183" t="s">
        <v>319</v>
      </c>
      <c r="D65" s="184">
        <v>2270488</v>
      </c>
      <c r="E65" s="184">
        <f t="shared" si="0"/>
        <v>1702662</v>
      </c>
      <c r="F65" s="184">
        <f t="shared" si="3"/>
        <v>2750</v>
      </c>
      <c r="G65" s="200"/>
      <c r="I65" s="199">
        <v>63</v>
      </c>
      <c r="J65" s="183" t="s">
        <v>650</v>
      </c>
      <c r="K65" s="184">
        <v>2735600</v>
      </c>
      <c r="L65" s="201">
        <f t="shared" si="1"/>
        <v>1272200</v>
      </c>
      <c r="M65" s="201">
        <f t="shared" si="2"/>
        <v>5138</v>
      </c>
      <c r="N65" s="200"/>
    </row>
    <row r="66" spans="2:14">
      <c r="B66" s="199">
        <v>64</v>
      </c>
      <c r="C66" s="183" t="s">
        <v>395</v>
      </c>
      <c r="D66" s="184">
        <v>2259388</v>
      </c>
      <c r="E66" s="184">
        <f t="shared" si="0"/>
        <v>1713762</v>
      </c>
      <c r="F66" s="184">
        <f t="shared" si="3"/>
        <v>11100</v>
      </c>
      <c r="G66" s="200"/>
      <c r="I66" s="199">
        <v>64</v>
      </c>
      <c r="J66" s="183" t="s">
        <v>1018</v>
      </c>
      <c r="K66" s="184">
        <v>2691678</v>
      </c>
      <c r="L66" s="201">
        <f t="shared" si="1"/>
        <v>1316122</v>
      </c>
      <c r="M66" s="201">
        <f t="shared" si="2"/>
        <v>43922</v>
      </c>
      <c r="N66" s="200"/>
    </row>
    <row r="67" spans="2:14">
      <c r="B67" s="199">
        <v>65</v>
      </c>
      <c r="C67" s="183" t="s">
        <v>250</v>
      </c>
      <c r="D67" s="184">
        <v>2252788</v>
      </c>
      <c r="E67" s="184">
        <f t="shared" si="0"/>
        <v>1720362</v>
      </c>
      <c r="F67" s="184">
        <f t="shared" si="3"/>
        <v>6600</v>
      </c>
      <c r="G67" s="200"/>
      <c r="I67" s="199">
        <v>65</v>
      </c>
      <c r="J67" s="183" t="s">
        <v>613</v>
      </c>
      <c r="K67" s="184">
        <v>2680650</v>
      </c>
      <c r="L67" s="201">
        <f t="shared" si="1"/>
        <v>1327150</v>
      </c>
      <c r="M67" s="201">
        <f t="shared" si="2"/>
        <v>11028</v>
      </c>
      <c r="N67" s="200"/>
    </row>
    <row r="68" spans="2:14">
      <c r="B68" s="199">
        <v>66</v>
      </c>
      <c r="C68" s="183" t="s">
        <v>769</v>
      </c>
      <c r="D68" s="184">
        <v>2248350</v>
      </c>
      <c r="E68" s="184">
        <f t="shared" si="0"/>
        <v>1724800</v>
      </c>
      <c r="F68" s="184">
        <f t="shared" si="3"/>
        <v>4438</v>
      </c>
      <c r="G68" s="200"/>
      <c r="I68" s="199">
        <v>66</v>
      </c>
      <c r="J68" s="183" t="s">
        <v>208</v>
      </c>
      <c r="K68" s="184">
        <v>2659338</v>
      </c>
      <c r="L68" s="201">
        <f t="shared" si="1"/>
        <v>1348462</v>
      </c>
      <c r="M68" s="201">
        <f t="shared" si="2"/>
        <v>21312</v>
      </c>
      <c r="N68" s="200"/>
    </row>
    <row r="69" spans="2:14">
      <c r="B69" s="199">
        <v>67</v>
      </c>
      <c r="C69" s="183" t="s">
        <v>366</v>
      </c>
      <c r="D69" s="184">
        <v>2241558</v>
      </c>
      <c r="E69" s="184">
        <f t="shared" ref="E69:E132" si="4">$D$3-D69</f>
        <v>1731592</v>
      </c>
      <c r="F69" s="184">
        <f t="shared" si="3"/>
        <v>6792</v>
      </c>
      <c r="G69" s="200"/>
      <c r="I69" s="199">
        <v>67</v>
      </c>
      <c r="J69" s="183" t="s">
        <v>339</v>
      </c>
      <c r="K69" s="184">
        <v>2541776</v>
      </c>
      <c r="L69" s="201">
        <f t="shared" ref="L69:L132" si="5">$K$3-K69</f>
        <v>1466024</v>
      </c>
      <c r="M69" s="201">
        <f t="shared" ref="M69:M132" si="6">K68-K69</f>
        <v>117562</v>
      </c>
      <c r="N69" s="200"/>
    </row>
    <row r="70" spans="2:14">
      <c r="B70" s="199">
        <v>68</v>
      </c>
      <c r="C70" s="183" t="s">
        <v>390</v>
      </c>
      <c r="D70" s="184">
        <v>2214438</v>
      </c>
      <c r="E70" s="184">
        <f t="shared" si="4"/>
        <v>1758712</v>
      </c>
      <c r="F70" s="184">
        <f t="shared" ref="F70:F133" si="7">D69-D70</f>
        <v>27120</v>
      </c>
      <c r="G70" s="200"/>
      <c r="I70" s="199">
        <v>68</v>
      </c>
      <c r="J70" s="183" t="s">
        <v>426</v>
      </c>
      <c r="K70" s="184">
        <v>2529676</v>
      </c>
      <c r="L70" s="201">
        <f t="shared" si="5"/>
        <v>1478124</v>
      </c>
      <c r="M70" s="201">
        <f t="shared" si="6"/>
        <v>12100</v>
      </c>
      <c r="N70" s="200"/>
    </row>
    <row r="71" spans="2:14">
      <c r="B71" s="199">
        <v>69</v>
      </c>
      <c r="C71" s="183" t="s">
        <v>350</v>
      </c>
      <c r="D71" s="184">
        <v>2212600</v>
      </c>
      <c r="E71" s="184">
        <f t="shared" si="4"/>
        <v>1760550</v>
      </c>
      <c r="F71" s="184">
        <f t="shared" si="7"/>
        <v>1838</v>
      </c>
      <c r="G71" s="200"/>
      <c r="I71" s="199">
        <v>69</v>
      </c>
      <c r="J71" s="183" t="s">
        <v>1035</v>
      </c>
      <c r="K71" s="184">
        <v>2470138</v>
      </c>
      <c r="L71" s="201">
        <f t="shared" si="5"/>
        <v>1537662</v>
      </c>
      <c r="M71" s="201">
        <f t="shared" si="6"/>
        <v>59538</v>
      </c>
      <c r="N71" s="200"/>
    </row>
    <row r="72" spans="2:14">
      <c r="B72" s="199">
        <v>70</v>
      </c>
      <c r="C72" s="183" t="s">
        <v>275</v>
      </c>
      <c r="D72" s="184">
        <v>2183450</v>
      </c>
      <c r="E72" s="184">
        <f t="shared" si="4"/>
        <v>1789700</v>
      </c>
      <c r="F72" s="184">
        <f t="shared" si="7"/>
        <v>29150</v>
      </c>
      <c r="G72" s="200"/>
      <c r="I72" s="199">
        <v>70</v>
      </c>
      <c r="J72" s="183" t="s">
        <v>867</v>
      </c>
      <c r="K72" s="184">
        <v>2448550</v>
      </c>
      <c r="L72" s="201">
        <f t="shared" si="5"/>
        <v>1559250</v>
      </c>
      <c r="M72" s="201">
        <f t="shared" si="6"/>
        <v>21588</v>
      </c>
      <c r="N72" s="200"/>
    </row>
    <row r="73" spans="2:14">
      <c r="B73" s="199">
        <v>71</v>
      </c>
      <c r="C73" s="183" t="s">
        <v>749</v>
      </c>
      <c r="D73" s="184">
        <v>2182488</v>
      </c>
      <c r="E73" s="184">
        <f t="shared" si="4"/>
        <v>1790662</v>
      </c>
      <c r="F73" s="184">
        <f t="shared" si="7"/>
        <v>962</v>
      </c>
      <c r="G73" s="200"/>
      <c r="I73" s="199">
        <v>71</v>
      </c>
      <c r="J73" s="183" t="s">
        <v>1047</v>
      </c>
      <c r="K73" s="184">
        <v>2387088</v>
      </c>
      <c r="L73" s="201">
        <f t="shared" si="5"/>
        <v>1620712</v>
      </c>
      <c r="M73" s="201">
        <f t="shared" si="6"/>
        <v>61462</v>
      </c>
      <c r="N73" s="200"/>
    </row>
    <row r="74" spans="2:14">
      <c r="B74" s="199">
        <v>72</v>
      </c>
      <c r="C74" s="183" t="s">
        <v>803</v>
      </c>
      <c r="D74" s="184">
        <v>2171488</v>
      </c>
      <c r="E74" s="184">
        <f t="shared" si="4"/>
        <v>1801662</v>
      </c>
      <c r="F74" s="184">
        <f t="shared" si="7"/>
        <v>11000</v>
      </c>
      <c r="G74" s="200"/>
      <c r="I74" s="199">
        <v>72</v>
      </c>
      <c r="J74" s="183" t="s">
        <v>856</v>
      </c>
      <c r="K74" s="184">
        <v>2334600</v>
      </c>
      <c r="L74" s="201">
        <f t="shared" si="5"/>
        <v>1673200</v>
      </c>
      <c r="M74" s="201">
        <f t="shared" si="6"/>
        <v>52488</v>
      </c>
      <c r="N74" s="200"/>
    </row>
    <row r="75" spans="2:14">
      <c r="B75" s="199">
        <v>73</v>
      </c>
      <c r="C75" s="183" t="s">
        <v>568</v>
      </c>
      <c r="D75" s="184">
        <v>2163650</v>
      </c>
      <c r="E75" s="184">
        <f t="shared" si="4"/>
        <v>1809500</v>
      </c>
      <c r="F75" s="184">
        <f t="shared" si="7"/>
        <v>7838</v>
      </c>
      <c r="G75" s="200"/>
      <c r="I75" s="199">
        <v>73</v>
      </c>
      <c r="J75" s="183" t="s">
        <v>574</v>
      </c>
      <c r="K75" s="184">
        <v>2312700</v>
      </c>
      <c r="L75" s="201">
        <f t="shared" si="5"/>
        <v>1695100</v>
      </c>
      <c r="M75" s="201">
        <f t="shared" si="6"/>
        <v>21900</v>
      </c>
      <c r="N75" s="200"/>
    </row>
    <row r="76" spans="2:14">
      <c r="B76" s="199">
        <v>74</v>
      </c>
      <c r="C76" s="183" t="s">
        <v>342</v>
      </c>
      <c r="D76" s="184">
        <v>2154190</v>
      </c>
      <c r="E76" s="184">
        <f t="shared" si="4"/>
        <v>1818960</v>
      </c>
      <c r="F76" s="184">
        <f t="shared" si="7"/>
        <v>9460</v>
      </c>
      <c r="G76" s="200"/>
      <c r="I76" s="199">
        <v>74</v>
      </c>
      <c r="J76" s="183" t="s">
        <v>1106</v>
      </c>
      <c r="K76" s="184">
        <v>2292350</v>
      </c>
      <c r="L76" s="201">
        <f t="shared" si="5"/>
        <v>1715450</v>
      </c>
      <c r="M76" s="201">
        <f t="shared" si="6"/>
        <v>20350</v>
      </c>
      <c r="N76" s="200"/>
    </row>
    <row r="77" spans="2:14">
      <c r="B77" s="199">
        <v>75</v>
      </c>
      <c r="C77" s="183" t="s">
        <v>602</v>
      </c>
      <c r="D77" s="184">
        <v>2137938</v>
      </c>
      <c r="E77" s="184">
        <f t="shared" si="4"/>
        <v>1835212</v>
      </c>
      <c r="F77" s="184">
        <f t="shared" si="7"/>
        <v>16252</v>
      </c>
      <c r="G77" s="200"/>
      <c r="I77" s="199">
        <v>75</v>
      </c>
      <c r="J77" s="183" t="s">
        <v>701</v>
      </c>
      <c r="K77" s="184">
        <v>2284788</v>
      </c>
      <c r="L77" s="201">
        <f t="shared" si="5"/>
        <v>1723012</v>
      </c>
      <c r="M77" s="201">
        <f t="shared" si="6"/>
        <v>7562</v>
      </c>
      <c r="N77" s="200"/>
    </row>
    <row r="78" spans="2:14">
      <c r="B78" s="199">
        <v>76</v>
      </c>
      <c r="C78" s="183" t="s">
        <v>678</v>
      </c>
      <c r="D78" s="184">
        <v>2135000</v>
      </c>
      <c r="E78" s="184">
        <f t="shared" si="4"/>
        <v>1838150</v>
      </c>
      <c r="F78" s="184">
        <f t="shared" si="7"/>
        <v>2938</v>
      </c>
      <c r="G78" s="200"/>
      <c r="I78" s="199">
        <v>76</v>
      </c>
      <c r="J78" s="183" t="s">
        <v>406</v>
      </c>
      <c r="K78" s="184">
        <v>2281850</v>
      </c>
      <c r="L78" s="201">
        <f t="shared" si="5"/>
        <v>1725950</v>
      </c>
      <c r="M78" s="201">
        <f t="shared" si="6"/>
        <v>2938</v>
      </c>
      <c r="N78" s="200"/>
    </row>
    <row r="79" spans="2:14">
      <c r="B79" s="199">
        <v>77</v>
      </c>
      <c r="C79" s="183" t="s">
        <v>693</v>
      </c>
      <c r="D79" s="184">
        <v>2128450</v>
      </c>
      <c r="E79" s="184">
        <f t="shared" si="4"/>
        <v>1844700</v>
      </c>
      <c r="F79" s="184">
        <f t="shared" si="7"/>
        <v>6550</v>
      </c>
      <c r="G79" s="200"/>
      <c r="I79" s="199">
        <v>77</v>
      </c>
      <c r="J79" s="183" t="s">
        <v>319</v>
      </c>
      <c r="K79" s="184">
        <v>2270488</v>
      </c>
      <c r="L79" s="201">
        <f t="shared" si="5"/>
        <v>1737312</v>
      </c>
      <c r="M79" s="201">
        <f t="shared" si="6"/>
        <v>11362</v>
      </c>
      <c r="N79" s="200"/>
    </row>
    <row r="80" spans="2:14">
      <c r="B80" s="199">
        <v>78</v>
      </c>
      <c r="C80" s="183" t="s">
        <v>1102</v>
      </c>
      <c r="D80" s="184">
        <v>2125150</v>
      </c>
      <c r="E80" s="184">
        <f t="shared" si="4"/>
        <v>1848000</v>
      </c>
      <c r="F80" s="184">
        <f t="shared" si="7"/>
        <v>3300</v>
      </c>
      <c r="G80" s="200"/>
      <c r="I80" s="199">
        <v>78</v>
      </c>
      <c r="J80" s="183" t="s">
        <v>250</v>
      </c>
      <c r="K80" s="184">
        <v>2252788</v>
      </c>
      <c r="L80" s="201">
        <f t="shared" si="5"/>
        <v>1755012</v>
      </c>
      <c r="M80" s="201">
        <f t="shared" si="6"/>
        <v>17700</v>
      </c>
      <c r="N80" s="200"/>
    </row>
    <row r="81" spans="2:14">
      <c r="B81" s="199">
        <v>79</v>
      </c>
      <c r="C81" s="183" t="s">
        <v>979</v>
      </c>
      <c r="D81" s="184">
        <v>2117038</v>
      </c>
      <c r="E81" s="184">
        <f t="shared" si="4"/>
        <v>1856112</v>
      </c>
      <c r="F81" s="184">
        <f t="shared" si="7"/>
        <v>8112</v>
      </c>
      <c r="G81" s="200"/>
      <c r="I81" s="199">
        <v>79</v>
      </c>
      <c r="J81" s="183" t="s">
        <v>769</v>
      </c>
      <c r="K81" s="184">
        <v>2248350</v>
      </c>
      <c r="L81" s="201">
        <f t="shared" si="5"/>
        <v>1759450</v>
      </c>
      <c r="M81" s="201">
        <f t="shared" si="6"/>
        <v>4438</v>
      </c>
      <c r="N81" s="200"/>
    </row>
    <row r="82" spans="2:14">
      <c r="B82" s="199">
        <v>80</v>
      </c>
      <c r="C82" s="183" t="s">
        <v>755</v>
      </c>
      <c r="D82" s="184">
        <v>2108788</v>
      </c>
      <c r="E82" s="184">
        <f t="shared" si="4"/>
        <v>1864362</v>
      </c>
      <c r="F82" s="184">
        <f t="shared" si="7"/>
        <v>8250</v>
      </c>
      <c r="G82" s="200"/>
      <c r="I82" s="199">
        <v>80</v>
      </c>
      <c r="J82" s="183" t="s">
        <v>275</v>
      </c>
      <c r="K82" s="184">
        <v>2183450</v>
      </c>
      <c r="L82" s="201">
        <f t="shared" si="5"/>
        <v>1824350</v>
      </c>
      <c r="M82" s="201">
        <f t="shared" si="6"/>
        <v>64900</v>
      </c>
      <c r="N82" s="200"/>
    </row>
    <row r="83" spans="2:14">
      <c r="B83" s="199">
        <v>81</v>
      </c>
      <c r="C83" s="183" t="s">
        <v>716</v>
      </c>
      <c r="D83" s="184">
        <v>2095038</v>
      </c>
      <c r="E83" s="184">
        <f t="shared" si="4"/>
        <v>1878112</v>
      </c>
      <c r="F83" s="184">
        <f t="shared" si="7"/>
        <v>13750</v>
      </c>
      <c r="G83" s="200"/>
      <c r="I83" s="199">
        <v>81</v>
      </c>
      <c r="J83" s="183" t="s">
        <v>749</v>
      </c>
      <c r="K83" s="184">
        <v>2182488</v>
      </c>
      <c r="L83" s="201">
        <f t="shared" si="5"/>
        <v>1825312</v>
      </c>
      <c r="M83" s="201">
        <f t="shared" si="6"/>
        <v>962</v>
      </c>
      <c r="N83" s="200"/>
    </row>
    <row r="84" spans="2:14">
      <c r="B84" s="199">
        <v>82</v>
      </c>
      <c r="C84" s="183" t="s">
        <v>562</v>
      </c>
      <c r="D84" s="184">
        <v>2094488</v>
      </c>
      <c r="E84" s="184">
        <f t="shared" si="4"/>
        <v>1878662</v>
      </c>
      <c r="F84" s="184">
        <f t="shared" si="7"/>
        <v>550</v>
      </c>
      <c r="G84" s="200"/>
      <c r="I84" s="199">
        <v>82</v>
      </c>
      <c r="J84" s="183" t="s">
        <v>803</v>
      </c>
      <c r="K84" s="184">
        <v>2171488</v>
      </c>
      <c r="L84" s="201">
        <f t="shared" si="5"/>
        <v>1836312</v>
      </c>
      <c r="M84" s="201">
        <f t="shared" si="6"/>
        <v>11000</v>
      </c>
      <c r="N84" s="200"/>
    </row>
    <row r="85" spans="2:14">
      <c r="B85" s="199">
        <v>83</v>
      </c>
      <c r="C85" s="183" t="s">
        <v>522</v>
      </c>
      <c r="D85" s="184">
        <v>2086788</v>
      </c>
      <c r="E85" s="184">
        <f t="shared" si="4"/>
        <v>1886362</v>
      </c>
      <c r="F85" s="184">
        <f t="shared" si="7"/>
        <v>7700</v>
      </c>
      <c r="G85" s="200"/>
      <c r="I85" s="199">
        <v>83</v>
      </c>
      <c r="J85" s="183" t="s">
        <v>568</v>
      </c>
      <c r="K85" s="184">
        <v>2163650</v>
      </c>
      <c r="L85" s="201">
        <f t="shared" si="5"/>
        <v>1844150</v>
      </c>
      <c r="M85" s="201">
        <f t="shared" si="6"/>
        <v>7838</v>
      </c>
      <c r="N85" s="200"/>
    </row>
    <row r="86" spans="2:14">
      <c r="B86" s="199">
        <v>84</v>
      </c>
      <c r="C86" s="183" t="s">
        <v>940</v>
      </c>
      <c r="D86" s="184">
        <v>2084450</v>
      </c>
      <c r="E86" s="184">
        <f t="shared" si="4"/>
        <v>1888700</v>
      </c>
      <c r="F86" s="184">
        <f t="shared" si="7"/>
        <v>2338</v>
      </c>
      <c r="G86" s="200"/>
      <c r="I86" s="199">
        <v>84</v>
      </c>
      <c r="J86" s="183" t="s">
        <v>342</v>
      </c>
      <c r="K86" s="184">
        <v>2154190</v>
      </c>
      <c r="L86" s="201">
        <f t="shared" si="5"/>
        <v>1853610</v>
      </c>
      <c r="M86" s="201">
        <f t="shared" si="6"/>
        <v>9460</v>
      </c>
      <c r="N86" s="200"/>
    </row>
    <row r="87" spans="2:14">
      <c r="B87" s="199">
        <v>85</v>
      </c>
      <c r="C87" s="183" t="s">
        <v>972</v>
      </c>
      <c r="D87" s="184">
        <v>2074550</v>
      </c>
      <c r="E87" s="184">
        <f t="shared" si="4"/>
        <v>1898600</v>
      </c>
      <c r="F87" s="184">
        <f t="shared" si="7"/>
        <v>9900</v>
      </c>
      <c r="G87" s="200"/>
      <c r="I87" s="199">
        <v>85</v>
      </c>
      <c r="J87" s="183" t="s">
        <v>602</v>
      </c>
      <c r="K87" s="184">
        <v>2137938</v>
      </c>
      <c r="L87" s="201">
        <f t="shared" si="5"/>
        <v>1869862</v>
      </c>
      <c r="M87" s="201">
        <f t="shared" si="6"/>
        <v>16252</v>
      </c>
      <c r="N87" s="200"/>
    </row>
    <row r="88" spans="2:14">
      <c r="B88" s="199">
        <v>86</v>
      </c>
      <c r="C88" s="183" t="s">
        <v>471</v>
      </c>
      <c r="D88" s="184">
        <v>2074138</v>
      </c>
      <c r="E88" s="184">
        <f t="shared" si="4"/>
        <v>1899012</v>
      </c>
      <c r="F88" s="184">
        <f t="shared" si="7"/>
        <v>412</v>
      </c>
      <c r="G88" s="200"/>
      <c r="I88" s="199">
        <v>86</v>
      </c>
      <c r="J88" s="183" t="s">
        <v>693</v>
      </c>
      <c r="K88" s="184">
        <v>2128450</v>
      </c>
      <c r="L88" s="201">
        <f t="shared" si="5"/>
        <v>1879350</v>
      </c>
      <c r="M88" s="201">
        <f t="shared" si="6"/>
        <v>9488</v>
      </c>
      <c r="N88" s="200"/>
    </row>
    <row r="89" spans="2:14">
      <c r="B89" s="199">
        <v>87</v>
      </c>
      <c r="C89" s="183" t="s">
        <v>664</v>
      </c>
      <c r="D89" s="184">
        <v>2070700</v>
      </c>
      <c r="E89" s="184">
        <f t="shared" si="4"/>
        <v>1902450</v>
      </c>
      <c r="F89" s="184">
        <f t="shared" si="7"/>
        <v>3438</v>
      </c>
      <c r="G89" s="200"/>
      <c r="I89" s="199">
        <v>87</v>
      </c>
      <c r="J89" s="183" t="s">
        <v>1102</v>
      </c>
      <c r="K89" s="184">
        <v>2125150</v>
      </c>
      <c r="L89" s="201">
        <f t="shared" si="5"/>
        <v>1882650</v>
      </c>
      <c r="M89" s="201">
        <f t="shared" si="6"/>
        <v>3300</v>
      </c>
      <c r="N89" s="200"/>
    </row>
    <row r="90" spans="2:14">
      <c r="B90" s="199">
        <v>88</v>
      </c>
      <c r="C90" s="183" t="s">
        <v>675</v>
      </c>
      <c r="D90" s="184">
        <v>2069650</v>
      </c>
      <c r="E90" s="184">
        <f t="shared" si="4"/>
        <v>1903500</v>
      </c>
      <c r="F90" s="184">
        <f t="shared" si="7"/>
        <v>1050</v>
      </c>
      <c r="G90" s="200"/>
      <c r="I90" s="199">
        <v>88</v>
      </c>
      <c r="J90" s="183" t="s">
        <v>979</v>
      </c>
      <c r="K90" s="184">
        <v>2117038</v>
      </c>
      <c r="L90" s="201">
        <f t="shared" si="5"/>
        <v>1890762</v>
      </c>
      <c r="M90" s="201">
        <f t="shared" si="6"/>
        <v>8112</v>
      </c>
      <c r="N90" s="200"/>
    </row>
    <row r="91" spans="2:14">
      <c r="B91" s="199">
        <v>89</v>
      </c>
      <c r="C91" s="183" t="s">
        <v>325</v>
      </c>
      <c r="D91" s="184">
        <v>2069188</v>
      </c>
      <c r="E91" s="184">
        <f t="shared" si="4"/>
        <v>1903962</v>
      </c>
      <c r="F91" s="184">
        <f t="shared" si="7"/>
        <v>462</v>
      </c>
      <c r="G91" s="200"/>
      <c r="I91" s="199">
        <v>89</v>
      </c>
      <c r="J91" s="183" t="s">
        <v>504</v>
      </c>
      <c r="K91" s="184">
        <v>2110888</v>
      </c>
      <c r="L91" s="201">
        <f t="shared" si="5"/>
        <v>1896912</v>
      </c>
      <c r="M91" s="201">
        <f t="shared" si="6"/>
        <v>6150</v>
      </c>
      <c r="N91" s="200"/>
    </row>
    <row r="92" spans="2:14">
      <c r="B92" s="199">
        <v>90</v>
      </c>
      <c r="C92" s="183" t="s">
        <v>761</v>
      </c>
      <c r="D92" s="184">
        <v>2064100</v>
      </c>
      <c r="E92" s="184">
        <f t="shared" si="4"/>
        <v>1909050</v>
      </c>
      <c r="F92" s="184">
        <f t="shared" si="7"/>
        <v>5088</v>
      </c>
      <c r="G92" s="200"/>
      <c r="I92" s="199">
        <v>90</v>
      </c>
      <c r="J92" s="183" t="s">
        <v>755</v>
      </c>
      <c r="K92" s="184">
        <v>2108788</v>
      </c>
      <c r="L92" s="201">
        <f t="shared" si="5"/>
        <v>1899012</v>
      </c>
      <c r="M92" s="201">
        <f t="shared" si="6"/>
        <v>2100</v>
      </c>
      <c r="N92" s="200"/>
    </row>
    <row r="93" spans="2:14">
      <c r="B93" s="199">
        <v>91</v>
      </c>
      <c r="C93" s="183" t="s">
        <v>412</v>
      </c>
      <c r="D93" s="184">
        <v>2054338</v>
      </c>
      <c r="E93" s="184">
        <f t="shared" si="4"/>
        <v>1918812</v>
      </c>
      <c r="F93" s="184">
        <f t="shared" si="7"/>
        <v>9762</v>
      </c>
      <c r="G93" s="200"/>
      <c r="I93" s="199">
        <v>91</v>
      </c>
      <c r="J93" s="183" t="s">
        <v>716</v>
      </c>
      <c r="K93" s="184">
        <v>2095038</v>
      </c>
      <c r="L93" s="201">
        <f t="shared" si="5"/>
        <v>1912762</v>
      </c>
      <c r="M93" s="201">
        <f t="shared" si="6"/>
        <v>13750</v>
      </c>
      <c r="N93" s="200"/>
    </row>
    <row r="94" spans="2:14">
      <c r="B94" s="199">
        <v>92</v>
      </c>
      <c r="C94" s="183" t="s">
        <v>706</v>
      </c>
      <c r="D94" s="184">
        <v>2051588</v>
      </c>
      <c r="E94" s="184">
        <f t="shared" si="4"/>
        <v>1921562</v>
      </c>
      <c r="F94" s="184">
        <f t="shared" si="7"/>
        <v>2750</v>
      </c>
      <c r="G94" s="200"/>
      <c r="I94" s="199">
        <v>92</v>
      </c>
      <c r="J94" s="183" t="s">
        <v>668</v>
      </c>
      <c r="K94" s="184">
        <v>2092288</v>
      </c>
      <c r="L94" s="201">
        <f t="shared" si="5"/>
        <v>1915512</v>
      </c>
      <c r="M94" s="201">
        <f t="shared" si="6"/>
        <v>2750</v>
      </c>
      <c r="N94" s="200"/>
    </row>
    <row r="95" spans="2:14">
      <c r="B95" s="199">
        <v>93</v>
      </c>
      <c r="C95" s="183" t="s">
        <v>1086</v>
      </c>
      <c r="D95" s="184">
        <v>2043338</v>
      </c>
      <c r="E95" s="184">
        <f t="shared" si="4"/>
        <v>1929812</v>
      </c>
      <c r="F95" s="184">
        <f t="shared" si="7"/>
        <v>8250</v>
      </c>
      <c r="G95" s="200"/>
      <c r="I95" s="199">
        <v>93</v>
      </c>
      <c r="J95" s="183" t="s">
        <v>522</v>
      </c>
      <c r="K95" s="184">
        <v>2086788</v>
      </c>
      <c r="L95" s="201">
        <f t="shared" si="5"/>
        <v>1921012</v>
      </c>
      <c r="M95" s="201">
        <f t="shared" si="6"/>
        <v>5500</v>
      </c>
      <c r="N95" s="200"/>
    </row>
    <row r="96" spans="2:14">
      <c r="B96" s="199">
        <v>94</v>
      </c>
      <c r="C96" s="183" t="s">
        <v>569</v>
      </c>
      <c r="D96" s="184">
        <v>2040038</v>
      </c>
      <c r="E96" s="184">
        <f t="shared" si="4"/>
        <v>1933112</v>
      </c>
      <c r="F96" s="184">
        <f t="shared" si="7"/>
        <v>3300</v>
      </c>
      <c r="G96" s="200"/>
      <c r="I96" s="199">
        <v>94</v>
      </c>
      <c r="J96" s="183" t="s">
        <v>940</v>
      </c>
      <c r="K96" s="184">
        <v>2084450</v>
      </c>
      <c r="L96" s="201">
        <f t="shared" si="5"/>
        <v>1923350</v>
      </c>
      <c r="M96" s="201">
        <f t="shared" si="6"/>
        <v>2338</v>
      </c>
      <c r="N96" s="200"/>
    </row>
    <row r="97" spans="2:14">
      <c r="B97" s="199">
        <v>95</v>
      </c>
      <c r="C97" s="183" t="s">
        <v>594</v>
      </c>
      <c r="D97" s="184">
        <v>2039350</v>
      </c>
      <c r="E97" s="184">
        <f t="shared" si="4"/>
        <v>1933800</v>
      </c>
      <c r="F97" s="184">
        <f t="shared" si="7"/>
        <v>688</v>
      </c>
      <c r="G97" s="200"/>
      <c r="I97" s="199">
        <v>95</v>
      </c>
      <c r="J97" s="183" t="s">
        <v>972</v>
      </c>
      <c r="K97" s="184">
        <v>2074550</v>
      </c>
      <c r="L97" s="201">
        <f t="shared" si="5"/>
        <v>1933250</v>
      </c>
      <c r="M97" s="201">
        <f t="shared" si="6"/>
        <v>9900</v>
      </c>
      <c r="N97" s="200"/>
    </row>
    <row r="98" spans="2:14">
      <c r="B98" s="199">
        <v>96</v>
      </c>
      <c r="C98" s="183" t="s">
        <v>591</v>
      </c>
      <c r="D98" s="184">
        <v>2033850</v>
      </c>
      <c r="E98" s="184">
        <f t="shared" si="4"/>
        <v>1939300</v>
      </c>
      <c r="F98" s="184">
        <f t="shared" si="7"/>
        <v>5500</v>
      </c>
      <c r="G98" s="200"/>
      <c r="I98" s="199">
        <v>96</v>
      </c>
      <c r="J98" s="183" t="s">
        <v>664</v>
      </c>
      <c r="K98" s="184">
        <v>2070700</v>
      </c>
      <c r="L98" s="201">
        <f t="shared" si="5"/>
        <v>1937100</v>
      </c>
      <c r="M98" s="201">
        <f t="shared" si="6"/>
        <v>3850</v>
      </c>
      <c r="N98" s="200"/>
    </row>
    <row r="99" spans="2:14">
      <c r="B99" s="199">
        <v>97</v>
      </c>
      <c r="C99" s="183" t="s">
        <v>751</v>
      </c>
      <c r="D99" s="184">
        <v>2009788</v>
      </c>
      <c r="E99" s="184">
        <f t="shared" si="4"/>
        <v>1963362</v>
      </c>
      <c r="F99" s="184">
        <f t="shared" si="7"/>
        <v>24062</v>
      </c>
      <c r="G99" s="200"/>
      <c r="I99" s="199">
        <v>97</v>
      </c>
      <c r="J99" s="183" t="s">
        <v>325</v>
      </c>
      <c r="K99" s="184">
        <v>2069188</v>
      </c>
      <c r="L99" s="201">
        <f t="shared" si="5"/>
        <v>1938612</v>
      </c>
      <c r="M99" s="201">
        <f t="shared" si="6"/>
        <v>1512</v>
      </c>
      <c r="N99" s="200"/>
    </row>
    <row r="100" spans="2:14">
      <c r="B100" s="199">
        <v>98</v>
      </c>
      <c r="C100" s="183" t="s">
        <v>373</v>
      </c>
      <c r="D100" s="184">
        <v>1998100</v>
      </c>
      <c r="E100" s="184">
        <f t="shared" si="4"/>
        <v>1975050</v>
      </c>
      <c r="F100" s="184">
        <f t="shared" si="7"/>
        <v>11688</v>
      </c>
      <c r="G100" s="200"/>
      <c r="I100" s="199">
        <v>98</v>
      </c>
      <c r="J100" s="183" t="s">
        <v>706</v>
      </c>
      <c r="K100" s="184">
        <v>2051588</v>
      </c>
      <c r="L100" s="201">
        <f t="shared" si="5"/>
        <v>1956212</v>
      </c>
      <c r="M100" s="201">
        <f t="shared" si="6"/>
        <v>17600</v>
      </c>
      <c r="N100" s="200"/>
    </row>
    <row r="101" spans="2:14">
      <c r="B101" s="199">
        <v>99</v>
      </c>
      <c r="C101" s="183" t="s">
        <v>216</v>
      </c>
      <c r="D101" s="184">
        <v>1995800</v>
      </c>
      <c r="E101" s="184">
        <f t="shared" si="4"/>
        <v>1977350</v>
      </c>
      <c r="F101" s="184">
        <f t="shared" si="7"/>
        <v>2300</v>
      </c>
      <c r="G101" s="200"/>
      <c r="I101" s="199">
        <v>99</v>
      </c>
      <c r="J101" s="183" t="s">
        <v>569</v>
      </c>
      <c r="K101" s="184">
        <v>2040038</v>
      </c>
      <c r="L101" s="201">
        <f t="shared" si="5"/>
        <v>1967762</v>
      </c>
      <c r="M101" s="201">
        <f t="shared" si="6"/>
        <v>11550</v>
      </c>
      <c r="N101" s="200"/>
    </row>
    <row r="102" spans="2:14">
      <c r="B102" s="199">
        <v>100</v>
      </c>
      <c r="C102" s="183" t="s">
        <v>566</v>
      </c>
      <c r="D102" s="184">
        <v>1991500</v>
      </c>
      <c r="E102" s="184">
        <f t="shared" si="4"/>
        <v>1981650</v>
      </c>
      <c r="F102" s="184">
        <f t="shared" si="7"/>
        <v>4300</v>
      </c>
      <c r="G102" s="200"/>
      <c r="I102" s="199">
        <v>100</v>
      </c>
      <c r="J102" s="183" t="s">
        <v>594</v>
      </c>
      <c r="K102" s="184">
        <v>2039350</v>
      </c>
      <c r="L102" s="201">
        <f t="shared" si="5"/>
        <v>1968450</v>
      </c>
      <c r="M102" s="201">
        <f t="shared" si="6"/>
        <v>688</v>
      </c>
      <c r="N102" s="200"/>
    </row>
    <row r="103" spans="2:14">
      <c r="B103" s="199">
        <v>101</v>
      </c>
      <c r="C103" s="183" t="s">
        <v>766</v>
      </c>
      <c r="D103" s="184">
        <v>1987650</v>
      </c>
      <c r="E103" s="184">
        <f t="shared" si="4"/>
        <v>1985500</v>
      </c>
      <c r="F103" s="184">
        <f t="shared" si="7"/>
        <v>3850</v>
      </c>
      <c r="G103" s="200"/>
      <c r="I103" s="199">
        <v>101</v>
      </c>
      <c r="J103" s="183" t="s">
        <v>591</v>
      </c>
      <c r="K103" s="184">
        <v>2033850</v>
      </c>
      <c r="L103" s="201">
        <f t="shared" si="5"/>
        <v>1973950</v>
      </c>
      <c r="M103" s="201">
        <f t="shared" si="6"/>
        <v>5500</v>
      </c>
      <c r="N103" s="200"/>
    </row>
    <row r="104" spans="2:14">
      <c r="B104" s="199">
        <v>102</v>
      </c>
      <c r="C104" s="183" t="s">
        <v>954</v>
      </c>
      <c r="D104" s="184">
        <v>1981188</v>
      </c>
      <c r="E104" s="184">
        <f t="shared" si="4"/>
        <v>1991962</v>
      </c>
      <c r="F104" s="184">
        <f t="shared" si="7"/>
        <v>6462</v>
      </c>
      <c r="G104" s="200"/>
      <c r="I104" s="199">
        <v>102</v>
      </c>
      <c r="J104" s="183" t="s">
        <v>751</v>
      </c>
      <c r="K104" s="184">
        <v>2009788</v>
      </c>
      <c r="L104" s="201">
        <f t="shared" si="5"/>
        <v>1998012</v>
      </c>
      <c r="M104" s="201">
        <f t="shared" si="6"/>
        <v>24062</v>
      </c>
      <c r="N104" s="200"/>
    </row>
    <row r="105" spans="2:14">
      <c r="B105" s="199">
        <v>102</v>
      </c>
      <c r="C105" s="183" t="s">
        <v>741</v>
      </c>
      <c r="D105" s="184">
        <v>1981188</v>
      </c>
      <c r="E105" s="184">
        <f t="shared" si="4"/>
        <v>1991962</v>
      </c>
      <c r="F105" s="184">
        <f t="shared" si="7"/>
        <v>0</v>
      </c>
      <c r="G105" s="200"/>
      <c r="I105" s="199">
        <v>103</v>
      </c>
      <c r="J105" s="183" t="s">
        <v>373</v>
      </c>
      <c r="K105" s="184">
        <v>1998100</v>
      </c>
      <c r="L105" s="201">
        <f t="shared" si="5"/>
        <v>2009700</v>
      </c>
      <c r="M105" s="201">
        <f t="shared" si="6"/>
        <v>11688</v>
      </c>
      <c r="N105" s="200"/>
    </row>
    <row r="106" spans="2:14">
      <c r="B106" s="199">
        <v>104</v>
      </c>
      <c r="C106" s="183" t="s">
        <v>745</v>
      </c>
      <c r="D106" s="184">
        <v>1976926</v>
      </c>
      <c r="E106" s="184">
        <f t="shared" si="4"/>
        <v>1996224</v>
      </c>
      <c r="F106" s="184">
        <f t="shared" si="7"/>
        <v>4262</v>
      </c>
      <c r="G106" s="200"/>
      <c r="I106" s="199">
        <v>104</v>
      </c>
      <c r="J106" s="183" t="s">
        <v>216</v>
      </c>
      <c r="K106" s="184">
        <v>1995800</v>
      </c>
      <c r="L106" s="201">
        <f t="shared" si="5"/>
        <v>2012000</v>
      </c>
      <c r="M106" s="201">
        <f t="shared" si="6"/>
        <v>2300</v>
      </c>
      <c r="N106" s="200"/>
    </row>
    <row r="107" spans="2:14">
      <c r="B107" s="199">
        <v>105</v>
      </c>
      <c r="C107" s="183" t="s">
        <v>349</v>
      </c>
      <c r="D107" s="184">
        <v>1974588</v>
      </c>
      <c r="E107" s="184">
        <f t="shared" si="4"/>
        <v>1998562</v>
      </c>
      <c r="F107" s="184">
        <f t="shared" si="7"/>
        <v>2338</v>
      </c>
      <c r="G107" s="200"/>
      <c r="I107" s="199">
        <v>105</v>
      </c>
      <c r="J107" s="183" t="s">
        <v>566</v>
      </c>
      <c r="K107" s="184">
        <v>1991500</v>
      </c>
      <c r="L107" s="201">
        <f t="shared" si="5"/>
        <v>2016300</v>
      </c>
      <c r="M107" s="201">
        <f t="shared" si="6"/>
        <v>4300</v>
      </c>
      <c r="N107" s="200"/>
    </row>
    <row r="108" spans="2:14">
      <c r="B108" s="199">
        <v>106</v>
      </c>
      <c r="C108" s="183" t="s">
        <v>196</v>
      </c>
      <c r="D108" s="184">
        <v>1974450</v>
      </c>
      <c r="E108" s="184">
        <f t="shared" si="4"/>
        <v>1998700</v>
      </c>
      <c r="F108" s="184">
        <f t="shared" si="7"/>
        <v>138</v>
      </c>
      <c r="G108" s="200"/>
      <c r="I108" s="199">
        <v>106</v>
      </c>
      <c r="J108" s="183" t="s">
        <v>954</v>
      </c>
      <c r="K108" s="184">
        <v>1981188</v>
      </c>
      <c r="L108" s="201">
        <f t="shared" si="5"/>
        <v>2026612</v>
      </c>
      <c r="M108" s="201">
        <f t="shared" si="6"/>
        <v>10312</v>
      </c>
      <c r="N108" s="200"/>
    </row>
    <row r="109" spans="2:14">
      <c r="B109" s="199">
        <v>107</v>
      </c>
      <c r="C109" s="183" t="s">
        <v>846</v>
      </c>
      <c r="D109" s="184">
        <v>1972388</v>
      </c>
      <c r="E109" s="184">
        <f t="shared" si="4"/>
        <v>2000762</v>
      </c>
      <c r="F109" s="184">
        <f t="shared" si="7"/>
        <v>2062</v>
      </c>
      <c r="G109" s="200"/>
      <c r="I109" s="199">
        <v>107</v>
      </c>
      <c r="J109" s="183" t="s">
        <v>741</v>
      </c>
      <c r="K109" s="184">
        <v>1981188</v>
      </c>
      <c r="L109" s="201">
        <f t="shared" si="5"/>
        <v>2026612</v>
      </c>
      <c r="M109" s="201">
        <f t="shared" si="6"/>
        <v>0</v>
      </c>
      <c r="N109" s="200"/>
    </row>
    <row r="110" spans="2:14">
      <c r="B110" s="199">
        <v>108</v>
      </c>
      <c r="C110" s="183" t="s">
        <v>598</v>
      </c>
      <c r="D110" s="184">
        <v>1962300</v>
      </c>
      <c r="E110" s="184">
        <f t="shared" si="4"/>
        <v>2010850</v>
      </c>
      <c r="F110" s="184">
        <f t="shared" si="7"/>
        <v>10088</v>
      </c>
      <c r="G110" s="200"/>
      <c r="I110" s="199">
        <v>108</v>
      </c>
      <c r="J110" s="183" t="s">
        <v>745</v>
      </c>
      <c r="K110" s="184">
        <v>1976926</v>
      </c>
      <c r="L110" s="201">
        <f t="shared" si="5"/>
        <v>2030874</v>
      </c>
      <c r="M110" s="201">
        <f t="shared" si="6"/>
        <v>4262</v>
      </c>
      <c r="N110" s="200"/>
    </row>
    <row r="111" spans="2:14">
      <c r="B111" s="199">
        <v>109</v>
      </c>
      <c r="C111" s="183" t="s">
        <v>841</v>
      </c>
      <c r="D111" s="184">
        <v>1956850</v>
      </c>
      <c r="E111" s="184">
        <f t="shared" si="4"/>
        <v>2016300</v>
      </c>
      <c r="F111" s="184">
        <f t="shared" si="7"/>
        <v>5450</v>
      </c>
      <c r="G111" s="200"/>
      <c r="I111" s="199">
        <v>109</v>
      </c>
      <c r="J111" s="183" t="s">
        <v>349</v>
      </c>
      <c r="K111" s="184">
        <v>1974588</v>
      </c>
      <c r="L111" s="201">
        <f t="shared" si="5"/>
        <v>2033212</v>
      </c>
      <c r="M111" s="201">
        <f t="shared" si="6"/>
        <v>2338</v>
      </c>
      <c r="N111" s="200"/>
    </row>
    <row r="112" spans="2:14">
      <c r="B112" s="199">
        <v>110</v>
      </c>
      <c r="C112" s="183" t="s">
        <v>182</v>
      </c>
      <c r="D112" s="184">
        <v>1949750</v>
      </c>
      <c r="E112" s="184">
        <f t="shared" si="4"/>
        <v>2023400</v>
      </c>
      <c r="F112" s="184">
        <f t="shared" si="7"/>
        <v>7100</v>
      </c>
      <c r="G112" s="200"/>
      <c r="I112" s="199">
        <v>110</v>
      </c>
      <c r="J112" s="183" t="s">
        <v>196</v>
      </c>
      <c r="K112" s="184">
        <v>1974450</v>
      </c>
      <c r="L112" s="201">
        <f t="shared" si="5"/>
        <v>2033350</v>
      </c>
      <c r="M112" s="201">
        <f t="shared" si="6"/>
        <v>138</v>
      </c>
      <c r="N112" s="200"/>
    </row>
    <row r="113" spans="2:14">
      <c r="B113" s="199">
        <v>111</v>
      </c>
      <c r="C113" s="183" t="s">
        <v>1008</v>
      </c>
      <c r="D113" s="184">
        <v>1948738</v>
      </c>
      <c r="E113" s="184">
        <f t="shared" si="4"/>
        <v>2024412</v>
      </c>
      <c r="F113" s="184">
        <f t="shared" si="7"/>
        <v>1012</v>
      </c>
      <c r="G113" s="200"/>
      <c r="I113" s="199">
        <v>111</v>
      </c>
      <c r="J113" s="183" t="s">
        <v>846</v>
      </c>
      <c r="K113" s="184">
        <v>1972388</v>
      </c>
      <c r="L113" s="201">
        <f t="shared" si="5"/>
        <v>2035412</v>
      </c>
      <c r="M113" s="201">
        <f t="shared" si="6"/>
        <v>2062</v>
      </c>
      <c r="N113" s="200"/>
    </row>
    <row r="114" spans="2:14">
      <c r="B114" s="199">
        <v>112</v>
      </c>
      <c r="C114" s="183" t="s">
        <v>335</v>
      </c>
      <c r="D114" s="184">
        <v>1943788</v>
      </c>
      <c r="E114" s="184">
        <f t="shared" si="4"/>
        <v>2029362</v>
      </c>
      <c r="F114" s="184">
        <f t="shared" si="7"/>
        <v>4950</v>
      </c>
      <c r="G114" s="200"/>
      <c r="I114" s="199">
        <v>112</v>
      </c>
      <c r="J114" s="183" t="s">
        <v>598</v>
      </c>
      <c r="K114" s="184">
        <v>1962300</v>
      </c>
      <c r="L114" s="201">
        <f t="shared" si="5"/>
        <v>2045500</v>
      </c>
      <c r="M114" s="201">
        <f t="shared" si="6"/>
        <v>10088</v>
      </c>
      <c r="N114" s="200"/>
    </row>
    <row r="115" spans="2:14">
      <c r="B115" s="199">
        <v>112</v>
      </c>
      <c r="C115" s="183" t="s">
        <v>595</v>
      </c>
      <c r="D115" s="184">
        <v>1943788</v>
      </c>
      <c r="E115" s="184">
        <f t="shared" si="4"/>
        <v>2029362</v>
      </c>
      <c r="F115" s="184">
        <f t="shared" si="7"/>
        <v>0</v>
      </c>
      <c r="G115" s="200"/>
      <c r="I115" s="199">
        <v>113</v>
      </c>
      <c r="J115" s="183" t="s">
        <v>841</v>
      </c>
      <c r="K115" s="184">
        <v>1956850</v>
      </c>
      <c r="L115" s="201">
        <f t="shared" si="5"/>
        <v>2050950</v>
      </c>
      <c r="M115" s="201">
        <f t="shared" si="6"/>
        <v>5450</v>
      </c>
      <c r="N115" s="200"/>
    </row>
    <row r="116" spans="2:14">
      <c r="B116" s="199">
        <v>112</v>
      </c>
      <c r="C116" s="183" t="s">
        <v>210</v>
      </c>
      <c r="D116" s="184">
        <v>1943788</v>
      </c>
      <c r="E116" s="184">
        <f t="shared" si="4"/>
        <v>2029362</v>
      </c>
      <c r="F116" s="184">
        <f t="shared" si="7"/>
        <v>0</v>
      </c>
      <c r="G116" s="200"/>
      <c r="I116" s="199">
        <v>114</v>
      </c>
      <c r="J116" s="183" t="s">
        <v>182</v>
      </c>
      <c r="K116" s="184">
        <v>1949750</v>
      </c>
      <c r="L116" s="201">
        <f t="shared" si="5"/>
        <v>2058050</v>
      </c>
      <c r="M116" s="201">
        <f t="shared" si="6"/>
        <v>7100</v>
      </c>
      <c r="N116" s="200"/>
    </row>
    <row r="117" spans="2:14">
      <c r="B117" s="199">
        <v>115</v>
      </c>
      <c r="C117" s="183" t="s">
        <v>650</v>
      </c>
      <c r="D117" s="184">
        <v>1943600</v>
      </c>
      <c r="E117" s="184">
        <f t="shared" si="4"/>
        <v>2029550</v>
      </c>
      <c r="F117" s="184">
        <f t="shared" si="7"/>
        <v>188</v>
      </c>
      <c r="G117" s="200"/>
      <c r="I117" s="199">
        <v>115</v>
      </c>
      <c r="J117" s="183" t="s">
        <v>335</v>
      </c>
      <c r="K117" s="184">
        <v>1943788</v>
      </c>
      <c r="L117" s="201">
        <f t="shared" si="5"/>
        <v>2064012</v>
      </c>
      <c r="M117" s="201">
        <f t="shared" si="6"/>
        <v>5962</v>
      </c>
      <c r="N117" s="200"/>
    </row>
    <row r="118" spans="2:14">
      <c r="B118" s="199">
        <v>116</v>
      </c>
      <c r="C118" s="183" t="s">
        <v>760</v>
      </c>
      <c r="D118" s="184">
        <v>1938288</v>
      </c>
      <c r="E118" s="184">
        <f t="shared" si="4"/>
        <v>2034862</v>
      </c>
      <c r="F118" s="184">
        <f t="shared" si="7"/>
        <v>5312</v>
      </c>
      <c r="G118" s="200"/>
      <c r="I118" s="199">
        <v>116</v>
      </c>
      <c r="J118" s="183" t="s">
        <v>595</v>
      </c>
      <c r="K118" s="184">
        <v>1943788</v>
      </c>
      <c r="L118" s="201">
        <f t="shared" si="5"/>
        <v>2064012</v>
      </c>
      <c r="M118" s="201">
        <f t="shared" si="6"/>
        <v>0</v>
      </c>
      <c r="N118" s="200"/>
    </row>
    <row r="119" spans="2:14">
      <c r="B119" s="199">
        <v>117</v>
      </c>
      <c r="C119" s="183" t="s">
        <v>558</v>
      </c>
      <c r="D119" s="184">
        <v>1934438</v>
      </c>
      <c r="E119" s="184">
        <f t="shared" si="4"/>
        <v>2038712</v>
      </c>
      <c r="F119" s="184">
        <f t="shared" si="7"/>
        <v>3850</v>
      </c>
      <c r="G119" s="200"/>
      <c r="I119" s="199">
        <v>117</v>
      </c>
      <c r="J119" s="183" t="s">
        <v>210</v>
      </c>
      <c r="K119" s="184">
        <v>1943788</v>
      </c>
      <c r="L119" s="201">
        <f t="shared" si="5"/>
        <v>2064012</v>
      </c>
      <c r="M119" s="201">
        <f t="shared" si="6"/>
        <v>0</v>
      </c>
      <c r="N119" s="200"/>
    </row>
    <row r="120" spans="2:14">
      <c r="B120" s="199">
        <v>118</v>
      </c>
      <c r="C120" s="183" t="s">
        <v>402</v>
      </c>
      <c r="D120" s="184">
        <v>1931188</v>
      </c>
      <c r="E120" s="184">
        <f t="shared" si="4"/>
        <v>2041962</v>
      </c>
      <c r="F120" s="184">
        <f t="shared" si="7"/>
        <v>3250</v>
      </c>
      <c r="G120" s="200"/>
      <c r="I120" s="199">
        <v>118</v>
      </c>
      <c r="J120" s="183" t="s">
        <v>760</v>
      </c>
      <c r="K120" s="184">
        <v>1938288</v>
      </c>
      <c r="L120" s="201">
        <f t="shared" si="5"/>
        <v>2069512</v>
      </c>
      <c r="M120" s="201">
        <f t="shared" si="6"/>
        <v>5500</v>
      </c>
      <c r="N120" s="200"/>
    </row>
    <row r="121" spans="2:14">
      <c r="B121" s="199">
        <v>119</v>
      </c>
      <c r="C121" s="183" t="s">
        <v>300</v>
      </c>
      <c r="D121" s="184">
        <v>1929126</v>
      </c>
      <c r="E121" s="184">
        <f t="shared" si="4"/>
        <v>2044024</v>
      </c>
      <c r="F121" s="184">
        <f t="shared" si="7"/>
        <v>2062</v>
      </c>
      <c r="G121" s="200"/>
      <c r="I121" s="199">
        <v>119</v>
      </c>
      <c r="J121" s="183" t="s">
        <v>558</v>
      </c>
      <c r="K121" s="184">
        <v>1934438</v>
      </c>
      <c r="L121" s="201">
        <f t="shared" si="5"/>
        <v>2073362</v>
      </c>
      <c r="M121" s="201">
        <f t="shared" si="6"/>
        <v>3850</v>
      </c>
      <c r="N121" s="200"/>
    </row>
    <row r="122" spans="2:14">
      <c r="B122" s="199">
        <v>120</v>
      </c>
      <c r="C122" s="183" t="s">
        <v>921</v>
      </c>
      <c r="D122" s="184">
        <v>1917250</v>
      </c>
      <c r="E122" s="184">
        <f t="shared" si="4"/>
        <v>2055900</v>
      </c>
      <c r="F122" s="184">
        <f t="shared" si="7"/>
        <v>11876</v>
      </c>
      <c r="G122" s="200"/>
      <c r="I122" s="199">
        <v>120</v>
      </c>
      <c r="J122" s="183" t="s">
        <v>402</v>
      </c>
      <c r="K122" s="184">
        <v>1931188</v>
      </c>
      <c r="L122" s="201">
        <f t="shared" si="5"/>
        <v>2076612</v>
      </c>
      <c r="M122" s="201">
        <f t="shared" si="6"/>
        <v>3250</v>
      </c>
      <c r="N122" s="200"/>
    </row>
    <row r="123" spans="2:14">
      <c r="B123" s="199">
        <v>121</v>
      </c>
      <c r="C123" s="183" t="s">
        <v>1092</v>
      </c>
      <c r="D123" s="184">
        <v>1912300</v>
      </c>
      <c r="E123" s="184">
        <f t="shared" si="4"/>
        <v>2060850</v>
      </c>
      <c r="F123" s="184">
        <f t="shared" si="7"/>
        <v>4950</v>
      </c>
      <c r="G123" s="200"/>
      <c r="I123" s="199">
        <v>121</v>
      </c>
      <c r="J123" s="183" t="s">
        <v>300</v>
      </c>
      <c r="K123" s="184">
        <v>1929126</v>
      </c>
      <c r="L123" s="201">
        <f t="shared" si="5"/>
        <v>2078674</v>
      </c>
      <c r="M123" s="201">
        <f t="shared" si="6"/>
        <v>2062</v>
      </c>
      <c r="N123" s="200"/>
    </row>
    <row r="124" spans="2:14">
      <c r="B124" s="199">
        <v>122</v>
      </c>
      <c r="C124" s="183" t="s">
        <v>946</v>
      </c>
      <c r="D124" s="184">
        <v>1909550</v>
      </c>
      <c r="E124" s="184">
        <f t="shared" si="4"/>
        <v>2063600</v>
      </c>
      <c r="F124" s="184">
        <f t="shared" si="7"/>
        <v>2750</v>
      </c>
      <c r="G124" s="200"/>
      <c r="I124" s="199">
        <v>122</v>
      </c>
      <c r="J124" s="183" t="s">
        <v>253</v>
      </c>
      <c r="K124" s="184">
        <v>1926550</v>
      </c>
      <c r="L124" s="201">
        <f t="shared" si="5"/>
        <v>2081250</v>
      </c>
      <c r="M124" s="201">
        <f t="shared" si="6"/>
        <v>2576</v>
      </c>
      <c r="N124" s="200"/>
    </row>
    <row r="125" spans="2:14">
      <c r="B125" s="199">
        <v>123</v>
      </c>
      <c r="C125" s="183" t="s">
        <v>1018</v>
      </c>
      <c r="D125" s="184">
        <v>1899678</v>
      </c>
      <c r="E125" s="184">
        <f t="shared" si="4"/>
        <v>2073472</v>
      </c>
      <c r="F125" s="184">
        <f t="shared" si="7"/>
        <v>9872</v>
      </c>
      <c r="G125" s="200"/>
      <c r="I125" s="199">
        <v>123</v>
      </c>
      <c r="J125" s="183" t="s">
        <v>921</v>
      </c>
      <c r="K125" s="184">
        <v>1917250</v>
      </c>
      <c r="L125" s="201">
        <f t="shared" si="5"/>
        <v>2090550</v>
      </c>
      <c r="M125" s="201">
        <f t="shared" si="6"/>
        <v>9300</v>
      </c>
      <c r="N125" s="200"/>
    </row>
    <row r="126" spans="2:14">
      <c r="B126" s="199">
        <v>124</v>
      </c>
      <c r="C126" s="183" t="s">
        <v>880</v>
      </c>
      <c r="D126" s="184">
        <v>1897038</v>
      </c>
      <c r="E126" s="184">
        <f t="shared" si="4"/>
        <v>2076112</v>
      </c>
      <c r="F126" s="184">
        <f t="shared" si="7"/>
        <v>2640</v>
      </c>
      <c r="G126" s="200"/>
      <c r="I126" s="199">
        <v>124</v>
      </c>
      <c r="J126" s="183" t="s">
        <v>1092</v>
      </c>
      <c r="K126" s="184">
        <v>1912300</v>
      </c>
      <c r="L126" s="201">
        <f t="shared" si="5"/>
        <v>2095500</v>
      </c>
      <c r="M126" s="201">
        <f t="shared" si="6"/>
        <v>4950</v>
      </c>
      <c r="N126" s="200"/>
    </row>
    <row r="127" spans="2:14">
      <c r="B127" s="199">
        <v>125</v>
      </c>
      <c r="C127" s="183" t="s">
        <v>496</v>
      </c>
      <c r="D127" s="184">
        <v>1889150</v>
      </c>
      <c r="E127" s="184">
        <f t="shared" si="4"/>
        <v>2084000</v>
      </c>
      <c r="F127" s="184">
        <f t="shared" si="7"/>
        <v>7888</v>
      </c>
      <c r="G127" s="200"/>
      <c r="I127" s="199">
        <v>125</v>
      </c>
      <c r="J127" s="183" t="s">
        <v>946</v>
      </c>
      <c r="K127" s="184">
        <v>1909550</v>
      </c>
      <c r="L127" s="201">
        <f t="shared" si="5"/>
        <v>2098250</v>
      </c>
      <c r="M127" s="201">
        <f t="shared" si="6"/>
        <v>2750</v>
      </c>
      <c r="N127" s="200"/>
    </row>
    <row r="128" spans="2:14">
      <c r="B128" s="199">
        <v>126</v>
      </c>
      <c r="C128" s="183" t="s">
        <v>613</v>
      </c>
      <c r="D128" s="184">
        <v>1888650</v>
      </c>
      <c r="E128" s="184">
        <f t="shared" si="4"/>
        <v>2084500</v>
      </c>
      <c r="F128" s="184">
        <f t="shared" si="7"/>
        <v>500</v>
      </c>
      <c r="G128" s="200"/>
      <c r="I128" s="199">
        <v>126</v>
      </c>
      <c r="J128" s="183" t="s">
        <v>880</v>
      </c>
      <c r="K128" s="184">
        <v>1897038</v>
      </c>
      <c r="L128" s="201">
        <f t="shared" si="5"/>
        <v>2110762</v>
      </c>
      <c r="M128" s="201">
        <f t="shared" si="6"/>
        <v>12512</v>
      </c>
      <c r="N128" s="200"/>
    </row>
    <row r="129" spans="2:14">
      <c r="B129" s="199">
        <v>127</v>
      </c>
      <c r="C129" s="183" t="s">
        <v>738</v>
      </c>
      <c r="D129" s="184">
        <v>1883700</v>
      </c>
      <c r="E129" s="184">
        <f t="shared" si="4"/>
        <v>2089450</v>
      </c>
      <c r="F129" s="184">
        <f t="shared" si="7"/>
        <v>4950</v>
      </c>
      <c r="G129" s="200"/>
      <c r="I129" s="199">
        <v>127</v>
      </c>
      <c r="J129" s="183" t="s">
        <v>496</v>
      </c>
      <c r="K129" s="184">
        <v>1889150</v>
      </c>
      <c r="L129" s="201">
        <f t="shared" si="5"/>
        <v>2118650</v>
      </c>
      <c r="M129" s="201">
        <f t="shared" si="6"/>
        <v>7888</v>
      </c>
      <c r="N129" s="200"/>
    </row>
    <row r="130" spans="2:14">
      <c r="B130" s="199">
        <v>128</v>
      </c>
      <c r="C130" s="183" t="s">
        <v>625</v>
      </c>
      <c r="D130" s="184">
        <v>1882738</v>
      </c>
      <c r="E130" s="184">
        <f t="shared" si="4"/>
        <v>2090412</v>
      </c>
      <c r="F130" s="184">
        <f t="shared" si="7"/>
        <v>962</v>
      </c>
      <c r="G130" s="200"/>
      <c r="I130" s="199">
        <v>128</v>
      </c>
      <c r="J130" s="183" t="s">
        <v>738</v>
      </c>
      <c r="K130" s="184">
        <v>1883700</v>
      </c>
      <c r="L130" s="201">
        <f t="shared" si="5"/>
        <v>2124100</v>
      </c>
      <c r="M130" s="201">
        <f t="shared" si="6"/>
        <v>5450</v>
      </c>
      <c r="N130" s="200"/>
    </row>
    <row r="131" spans="2:14">
      <c r="B131" s="199">
        <v>129</v>
      </c>
      <c r="C131" s="183" t="s">
        <v>723</v>
      </c>
      <c r="D131" s="184">
        <v>1878750</v>
      </c>
      <c r="E131" s="184">
        <f t="shared" si="4"/>
        <v>2094400</v>
      </c>
      <c r="F131" s="184">
        <f t="shared" si="7"/>
        <v>3988</v>
      </c>
      <c r="G131" s="200"/>
      <c r="I131" s="199">
        <v>129</v>
      </c>
      <c r="J131" s="183" t="s">
        <v>625</v>
      </c>
      <c r="K131" s="184">
        <v>1882738</v>
      </c>
      <c r="L131" s="201">
        <f t="shared" si="5"/>
        <v>2125062</v>
      </c>
      <c r="M131" s="201">
        <f t="shared" si="6"/>
        <v>962</v>
      </c>
      <c r="N131" s="200"/>
    </row>
    <row r="132" spans="2:14">
      <c r="B132" s="199">
        <v>130</v>
      </c>
      <c r="C132" s="183" t="s">
        <v>241</v>
      </c>
      <c r="D132" s="184">
        <v>1876550</v>
      </c>
      <c r="E132" s="184">
        <f t="shared" si="4"/>
        <v>2096600</v>
      </c>
      <c r="F132" s="184">
        <f t="shared" si="7"/>
        <v>2200</v>
      </c>
      <c r="G132" s="200"/>
      <c r="I132" s="199">
        <v>130</v>
      </c>
      <c r="J132" s="183" t="s">
        <v>723</v>
      </c>
      <c r="K132" s="184">
        <v>1878750</v>
      </c>
      <c r="L132" s="201">
        <f t="shared" si="5"/>
        <v>2129050</v>
      </c>
      <c r="M132" s="201">
        <f t="shared" si="6"/>
        <v>3988</v>
      </c>
      <c r="N132" s="200"/>
    </row>
    <row r="133" spans="2:14">
      <c r="B133" s="199">
        <v>131</v>
      </c>
      <c r="C133" s="183" t="s">
        <v>1003</v>
      </c>
      <c r="D133" s="184">
        <v>1863350</v>
      </c>
      <c r="E133" s="184">
        <f t="shared" ref="E133:E196" si="8">$D$3-D133</f>
        <v>2109800</v>
      </c>
      <c r="F133" s="184">
        <f t="shared" si="7"/>
        <v>13200</v>
      </c>
      <c r="G133" s="200"/>
      <c r="I133" s="199">
        <v>131</v>
      </c>
      <c r="J133" s="183" t="s">
        <v>241</v>
      </c>
      <c r="K133" s="184">
        <v>1876550</v>
      </c>
      <c r="L133" s="201">
        <f t="shared" ref="L133:L196" si="9">$K$3-K133</f>
        <v>2131250</v>
      </c>
      <c r="M133" s="201">
        <f t="shared" ref="M133:M196" si="10">K132-K133</f>
        <v>2200</v>
      </c>
      <c r="N133" s="200"/>
    </row>
    <row r="134" spans="2:14">
      <c r="B134" s="199">
        <v>131</v>
      </c>
      <c r="C134" s="183" t="s">
        <v>844</v>
      </c>
      <c r="D134" s="184">
        <v>1863350</v>
      </c>
      <c r="E134" s="184">
        <f t="shared" si="8"/>
        <v>2109800</v>
      </c>
      <c r="F134" s="184">
        <f t="shared" ref="F134:F197" si="11">D133-D134</f>
        <v>0</v>
      </c>
      <c r="G134" s="200"/>
      <c r="I134" s="199">
        <v>132</v>
      </c>
      <c r="J134" s="183" t="s">
        <v>1003</v>
      </c>
      <c r="K134" s="184">
        <v>1863350</v>
      </c>
      <c r="L134" s="201">
        <f t="shared" si="9"/>
        <v>2144450</v>
      </c>
      <c r="M134" s="201">
        <f t="shared" si="10"/>
        <v>13200</v>
      </c>
      <c r="N134" s="200"/>
    </row>
    <row r="135" spans="2:14">
      <c r="B135" s="199">
        <v>133</v>
      </c>
      <c r="C135" s="183" t="s">
        <v>1011</v>
      </c>
      <c r="D135" s="184">
        <v>1862800</v>
      </c>
      <c r="E135" s="184">
        <f t="shared" si="8"/>
        <v>2110350</v>
      </c>
      <c r="F135" s="184">
        <f t="shared" si="11"/>
        <v>550</v>
      </c>
      <c r="G135" s="200"/>
      <c r="I135" s="199">
        <v>133</v>
      </c>
      <c r="J135" s="183" t="s">
        <v>844</v>
      </c>
      <c r="K135" s="184">
        <v>1863350</v>
      </c>
      <c r="L135" s="201">
        <f t="shared" si="9"/>
        <v>2144450</v>
      </c>
      <c r="M135" s="201">
        <f t="shared" si="10"/>
        <v>0</v>
      </c>
      <c r="N135" s="200"/>
    </row>
    <row r="136" spans="2:14">
      <c r="B136" s="199">
        <v>134</v>
      </c>
      <c r="C136" s="183" t="s">
        <v>583</v>
      </c>
      <c r="D136" s="184">
        <v>1859638</v>
      </c>
      <c r="E136" s="184">
        <f t="shared" si="8"/>
        <v>2113512</v>
      </c>
      <c r="F136" s="184">
        <f t="shared" si="11"/>
        <v>3162</v>
      </c>
      <c r="G136" s="200"/>
      <c r="I136" s="199">
        <v>134</v>
      </c>
      <c r="J136" s="183" t="s">
        <v>1011</v>
      </c>
      <c r="K136" s="184">
        <v>1862800</v>
      </c>
      <c r="L136" s="201">
        <f t="shared" si="9"/>
        <v>2145000</v>
      </c>
      <c r="M136" s="201">
        <f t="shared" si="10"/>
        <v>550</v>
      </c>
      <c r="N136" s="200"/>
    </row>
    <row r="137" spans="2:14">
      <c r="B137" s="199">
        <v>134</v>
      </c>
      <c r="C137" s="183" t="s">
        <v>468</v>
      </c>
      <c r="D137" s="184">
        <v>1859638</v>
      </c>
      <c r="E137" s="184">
        <f t="shared" si="8"/>
        <v>2113512</v>
      </c>
      <c r="F137" s="184">
        <f t="shared" si="11"/>
        <v>0</v>
      </c>
      <c r="G137" s="200"/>
      <c r="I137" s="199">
        <v>135</v>
      </c>
      <c r="J137" s="183" t="s">
        <v>563</v>
      </c>
      <c r="K137" s="184">
        <v>1861288</v>
      </c>
      <c r="L137" s="201">
        <f t="shared" si="9"/>
        <v>2146512</v>
      </c>
      <c r="M137" s="201">
        <f t="shared" si="10"/>
        <v>1512</v>
      </c>
      <c r="N137" s="200"/>
    </row>
    <row r="138" spans="2:14">
      <c r="B138" s="199">
        <v>136</v>
      </c>
      <c r="C138" s="183" t="s">
        <v>588</v>
      </c>
      <c r="D138" s="184">
        <v>1855376</v>
      </c>
      <c r="E138" s="184">
        <f t="shared" si="8"/>
        <v>2117774</v>
      </c>
      <c r="F138" s="184">
        <f t="shared" si="11"/>
        <v>4262</v>
      </c>
      <c r="G138" s="200"/>
      <c r="I138" s="199">
        <v>136</v>
      </c>
      <c r="J138" s="183" t="s">
        <v>583</v>
      </c>
      <c r="K138" s="184">
        <v>1859638</v>
      </c>
      <c r="L138" s="201">
        <f t="shared" si="9"/>
        <v>2148162</v>
      </c>
      <c r="M138" s="201">
        <f t="shared" si="10"/>
        <v>1650</v>
      </c>
      <c r="N138" s="200"/>
    </row>
    <row r="139" spans="2:14">
      <c r="B139" s="199">
        <v>137</v>
      </c>
      <c r="C139" s="183" t="s">
        <v>233</v>
      </c>
      <c r="D139" s="184">
        <v>1852900</v>
      </c>
      <c r="E139" s="184">
        <f t="shared" si="8"/>
        <v>2120250</v>
      </c>
      <c r="F139" s="184">
        <f t="shared" si="11"/>
        <v>2476</v>
      </c>
      <c r="G139" s="200"/>
      <c r="I139" s="199">
        <v>137</v>
      </c>
      <c r="J139" s="183" t="s">
        <v>468</v>
      </c>
      <c r="K139" s="184">
        <v>1859638</v>
      </c>
      <c r="L139" s="201">
        <f t="shared" si="9"/>
        <v>2148162</v>
      </c>
      <c r="M139" s="201">
        <f t="shared" si="10"/>
        <v>0</v>
      </c>
      <c r="N139" s="200"/>
    </row>
    <row r="140" spans="2:14">
      <c r="B140" s="199">
        <v>138</v>
      </c>
      <c r="C140" s="183" t="s">
        <v>1039</v>
      </c>
      <c r="D140" s="184">
        <v>1842488</v>
      </c>
      <c r="E140" s="184">
        <f t="shared" si="8"/>
        <v>2130662</v>
      </c>
      <c r="F140" s="184">
        <f t="shared" si="11"/>
        <v>10412</v>
      </c>
      <c r="G140" s="200"/>
      <c r="I140" s="199">
        <v>138</v>
      </c>
      <c r="J140" s="183" t="s">
        <v>588</v>
      </c>
      <c r="K140" s="184">
        <v>1855376</v>
      </c>
      <c r="L140" s="201">
        <f t="shared" si="9"/>
        <v>2152424</v>
      </c>
      <c r="M140" s="201">
        <f t="shared" si="10"/>
        <v>4262</v>
      </c>
      <c r="N140" s="200"/>
    </row>
    <row r="141" spans="2:14">
      <c r="B141" s="199">
        <v>139</v>
      </c>
      <c r="C141" s="183" t="s">
        <v>877</v>
      </c>
      <c r="D141" s="184">
        <v>1839150</v>
      </c>
      <c r="E141" s="184">
        <f t="shared" si="8"/>
        <v>2134000</v>
      </c>
      <c r="F141" s="184">
        <f t="shared" si="11"/>
        <v>3338</v>
      </c>
      <c r="G141" s="200"/>
      <c r="I141" s="199">
        <v>139</v>
      </c>
      <c r="J141" s="183" t="s">
        <v>233</v>
      </c>
      <c r="K141" s="184">
        <v>1852900</v>
      </c>
      <c r="L141" s="201">
        <f t="shared" si="9"/>
        <v>2154900</v>
      </c>
      <c r="M141" s="201">
        <f t="shared" si="10"/>
        <v>2476</v>
      </c>
      <c r="N141" s="200"/>
    </row>
    <row r="142" spans="2:14">
      <c r="B142" s="199">
        <v>140</v>
      </c>
      <c r="C142" s="183" t="s">
        <v>762</v>
      </c>
      <c r="D142" s="184">
        <v>1839050</v>
      </c>
      <c r="E142" s="184">
        <f t="shared" si="8"/>
        <v>2134100</v>
      </c>
      <c r="F142" s="184">
        <f t="shared" si="11"/>
        <v>100</v>
      </c>
      <c r="G142" s="200"/>
      <c r="I142" s="199">
        <v>140</v>
      </c>
      <c r="J142" s="183" t="s">
        <v>1039</v>
      </c>
      <c r="K142" s="184">
        <v>1842488</v>
      </c>
      <c r="L142" s="201">
        <f t="shared" si="9"/>
        <v>2165312</v>
      </c>
      <c r="M142" s="201">
        <f t="shared" si="10"/>
        <v>10412</v>
      </c>
      <c r="N142" s="200"/>
    </row>
    <row r="143" spans="2:14">
      <c r="B143" s="199">
        <v>141</v>
      </c>
      <c r="C143" s="183" t="s">
        <v>916</v>
      </c>
      <c r="D143" s="184">
        <v>1836950</v>
      </c>
      <c r="E143" s="184">
        <f t="shared" si="8"/>
        <v>2136200</v>
      </c>
      <c r="F143" s="184">
        <f t="shared" si="11"/>
        <v>2100</v>
      </c>
      <c r="G143" s="200"/>
      <c r="I143" s="199">
        <v>141</v>
      </c>
      <c r="J143" s="183" t="s">
        <v>877</v>
      </c>
      <c r="K143" s="184">
        <v>1839150</v>
      </c>
      <c r="L143" s="201">
        <f t="shared" si="9"/>
        <v>2168650</v>
      </c>
      <c r="M143" s="201">
        <f t="shared" si="10"/>
        <v>3338</v>
      </c>
      <c r="N143" s="200"/>
    </row>
    <row r="144" spans="2:14">
      <c r="B144" s="199">
        <v>142</v>
      </c>
      <c r="C144" s="183" t="s">
        <v>285</v>
      </c>
      <c r="D144" s="184">
        <v>1835250</v>
      </c>
      <c r="E144" s="184">
        <f t="shared" si="8"/>
        <v>2137900</v>
      </c>
      <c r="F144" s="184">
        <f t="shared" si="11"/>
        <v>1700</v>
      </c>
      <c r="G144" s="200"/>
      <c r="I144" s="199">
        <v>142</v>
      </c>
      <c r="J144" s="183" t="s">
        <v>762</v>
      </c>
      <c r="K144" s="184">
        <v>1839050</v>
      </c>
      <c r="L144" s="201">
        <f t="shared" si="9"/>
        <v>2168750</v>
      </c>
      <c r="M144" s="201">
        <f t="shared" si="10"/>
        <v>100</v>
      </c>
      <c r="N144" s="200"/>
    </row>
    <row r="145" spans="2:14">
      <c r="B145" s="199">
        <v>143</v>
      </c>
      <c r="C145" s="183" t="s">
        <v>963</v>
      </c>
      <c r="D145" s="184">
        <v>1832688</v>
      </c>
      <c r="E145" s="184">
        <f t="shared" si="8"/>
        <v>2140462</v>
      </c>
      <c r="F145" s="184">
        <f t="shared" si="11"/>
        <v>2562</v>
      </c>
      <c r="G145" s="200"/>
      <c r="I145" s="199">
        <v>143</v>
      </c>
      <c r="J145" s="183" t="s">
        <v>916</v>
      </c>
      <c r="K145" s="184">
        <v>1836950</v>
      </c>
      <c r="L145" s="201">
        <f t="shared" si="9"/>
        <v>2170850</v>
      </c>
      <c r="M145" s="201">
        <f t="shared" si="10"/>
        <v>2100</v>
      </c>
      <c r="N145" s="200"/>
    </row>
    <row r="146" spans="2:14">
      <c r="B146" s="199">
        <v>144</v>
      </c>
      <c r="C146" s="183" t="s">
        <v>816</v>
      </c>
      <c r="D146" s="184">
        <v>1822788</v>
      </c>
      <c r="E146" s="184">
        <f t="shared" si="8"/>
        <v>2150362</v>
      </c>
      <c r="F146" s="184">
        <f t="shared" si="11"/>
        <v>9900</v>
      </c>
      <c r="G146" s="200"/>
      <c r="I146" s="199">
        <v>144</v>
      </c>
      <c r="J146" s="183" t="s">
        <v>285</v>
      </c>
      <c r="K146" s="184">
        <v>1835250</v>
      </c>
      <c r="L146" s="201">
        <f t="shared" si="9"/>
        <v>2172550</v>
      </c>
      <c r="M146" s="201">
        <f t="shared" si="10"/>
        <v>1700</v>
      </c>
      <c r="N146" s="200"/>
    </row>
    <row r="147" spans="2:14">
      <c r="B147" s="199">
        <v>145</v>
      </c>
      <c r="C147" s="183" t="s">
        <v>398</v>
      </c>
      <c r="D147" s="184">
        <v>1821000</v>
      </c>
      <c r="E147" s="184">
        <f t="shared" si="8"/>
        <v>2152150</v>
      </c>
      <c r="F147" s="184">
        <f t="shared" si="11"/>
        <v>1788</v>
      </c>
      <c r="G147" s="200"/>
      <c r="I147" s="199">
        <v>145</v>
      </c>
      <c r="J147" s="183" t="s">
        <v>963</v>
      </c>
      <c r="K147" s="184">
        <v>1832688</v>
      </c>
      <c r="L147" s="201">
        <f t="shared" si="9"/>
        <v>2175112</v>
      </c>
      <c r="M147" s="201">
        <f t="shared" si="10"/>
        <v>2562</v>
      </c>
      <c r="N147" s="200"/>
    </row>
    <row r="148" spans="2:14">
      <c r="B148" s="199">
        <v>146</v>
      </c>
      <c r="C148" s="183" t="s">
        <v>384</v>
      </c>
      <c r="D148" s="184">
        <v>1816000</v>
      </c>
      <c r="E148" s="184">
        <f t="shared" si="8"/>
        <v>2157150</v>
      </c>
      <c r="F148" s="184">
        <f t="shared" si="11"/>
        <v>5000</v>
      </c>
      <c r="G148" s="200"/>
      <c r="I148" s="199">
        <v>146</v>
      </c>
      <c r="J148" s="183" t="s">
        <v>816</v>
      </c>
      <c r="K148" s="184">
        <v>1822788</v>
      </c>
      <c r="L148" s="201">
        <f t="shared" si="9"/>
        <v>2185012</v>
      </c>
      <c r="M148" s="201">
        <f t="shared" si="10"/>
        <v>9900</v>
      </c>
      <c r="N148" s="200"/>
    </row>
    <row r="149" spans="2:14">
      <c r="B149" s="199">
        <v>147</v>
      </c>
      <c r="C149" s="183" t="s">
        <v>1074</v>
      </c>
      <c r="D149" s="184">
        <v>1813328</v>
      </c>
      <c r="E149" s="184">
        <f t="shared" si="8"/>
        <v>2159822</v>
      </c>
      <c r="F149" s="184">
        <f t="shared" si="11"/>
        <v>2672</v>
      </c>
      <c r="G149" s="200"/>
      <c r="I149" s="199">
        <v>147</v>
      </c>
      <c r="J149" s="183" t="s">
        <v>398</v>
      </c>
      <c r="K149" s="184">
        <v>1821000</v>
      </c>
      <c r="L149" s="201">
        <f t="shared" si="9"/>
        <v>2186800</v>
      </c>
      <c r="M149" s="201">
        <f t="shared" si="10"/>
        <v>1788</v>
      </c>
      <c r="N149" s="200"/>
    </row>
    <row r="150" spans="2:14">
      <c r="B150" s="199">
        <v>148</v>
      </c>
      <c r="C150" s="183" t="s">
        <v>927</v>
      </c>
      <c r="D150" s="184">
        <v>1805500</v>
      </c>
      <c r="E150" s="184">
        <f t="shared" si="8"/>
        <v>2167650</v>
      </c>
      <c r="F150" s="184">
        <f t="shared" si="11"/>
        <v>7828</v>
      </c>
      <c r="G150" s="200"/>
      <c r="I150" s="199">
        <v>148</v>
      </c>
      <c r="J150" s="183" t="s">
        <v>384</v>
      </c>
      <c r="K150" s="184">
        <v>1816000</v>
      </c>
      <c r="L150" s="201">
        <f t="shared" si="9"/>
        <v>2191800</v>
      </c>
      <c r="M150" s="201">
        <f t="shared" si="10"/>
        <v>5000</v>
      </c>
      <c r="N150" s="200"/>
    </row>
    <row r="151" spans="2:14">
      <c r="B151" s="199">
        <v>149</v>
      </c>
      <c r="C151" s="183" t="s">
        <v>721</v>
      </c>
      <c r="D151" s="184">
        <v>1795876</v>
      </c>
      <c r="E151" s="184">
        <f t="shared" si="8"/>
        <v>2177274</v>
      </c>
      <c r="F151" s="184">
        <f t="shared" si="11"/>
        <v>9624</v>
      </c>
      <c r="G151" s="200"/>
      <c r="I151" s="199">
        <v>149</v>
      </c>
      <c r="J151" s="183" t="s">
        <v>1074</v>
      </c>
      <c r="K151" s="184">
        <v>1813328</v>
      </c>
      <c r="L151" s="201">
        <f t="shared" si="9"/>
        <v>2194472</v>
      </c>
      <c r="M151" s="201">
        <f t="shared" si="10"/>
        <v>2672</v>
      </c>
      <c r="N151" s="200"/>
    </row>
    <row r="152" spans="2:14">
      <c r="B152" s="199">
        <v>150</v>
      </c>
      <c r="C152" s="183" t="s">
        <v>622</v>
      </c>
      <c r="D152" s="184">
        <v>1789376</v>
      </c>
      <c r="E152" s="184">
        <f t="shared" si="8"/>
        <v>2183774</v>
      </c>
      <c r="F152" s="184">
        <f t="shared" si="11"/>
        <v>6500</v>
      </c>
      <c r="G152" s="200"/>
      <c r="I152" s="199">
        <v>150</v>
      </c>
      <c r="J152" s="183" t="s">
        <v>927</v>
      </c>
      <c r="K152" s="184">
        <v>1805500</v>
      </c>
      <c r="L152" s="201">
        <f t="shared" si="9"/>
        <v>2202300</v>
      </c>
      <c r="M152" s="201">
        <f t="shared" si="10"/>
        <v>7828</v>
      </c>
      <c r="N152" s="200"/>
    </row>
    <row r="153" spans="2:14">
      <c r="B153" s="199">
        <v>151</v>
      </c>
      <c r="C153" s="183" t="s">
        <v>292</v>
      </c>
      <c r="D153" s="184">
        <v>1785388</v>
      </c>
      <c r="E153" s="184">
        <f t="shared" si="8"/>
        <v>2187762</v>
      </c>
      <c r="F153" s="184">
        <f t="shared" si="11"/>
        <v>3988</v>
      </c>
      <c r="G153" s="200"/>
      <c r="I153" s="199">
        <v>151</v>
      </c>
      <c r="J153" s="183" t="s">
        <v>721</v>
      </c>
      <c r="K153" s="184">
        <v>1795876</v>
      </c>
      <c r="L153" s="201">
        <f t="shared" si="9"/>
        <v>2211924</v>
      </c>
      <c r="M153" s="201">
        <f t="shared" si="10"/>
        <v>9624</v>
      </c>
      <c r="N153" s="200"/>
    </row>
    <row r="154" spans="2:14">
      <c r="B154" s="199">
        <v>152</v>
      </c>
      <c r="C154" s="183" t="s">
        <v>331</v>
      </c>
      <c r="D154" s="184">
        <v>1779750</v>
      </c>
      <c r="E154" s="184">
        <f t="shared" si="8"/>
        <v>2193400</v>
      </c>
      <c r="F154" s="184">
        <f t="shared" si="11"/>
        <v>5638</v>
      </c>
      <c r="G154" s="200"/>
      <c r="I154" s="199">
        <v>152</v>
      </c>
      <c r="J154" s="183" t="s">
        <v>622</v>
      </c>
      <c r="K154" s="184">
        <v>1789376</v>
      </c>
      <c r="L154" s="201">
        <f t="shared" si="9"/>
        <v>2218424</v>
      </c>
      <c r="M154" s="201">
        <f t="shared" si="10"/>
        <v>6500</v>
      </c>
      <c r="N154" s="200"/>
    </row>
    <row r="155" spans="2:14">
      <c r="B155" s="199">
        <v>153</v>
      </c>
      <c r="C155" s="183" t="s">
        <v>637</v>
      </c>
      <c r="D155" s="184">
        <v>1774250</v>
      </c>
      <c r="E155" s="184">
        <f t="shared" si="8"/>
        <v>2198900</v>
      </c>
      <c r="F155" s="184">
        <f t="shared" si="11"/>
        <v>5500</v>
      </c>
      <c r="G155" s="200"/>
      <c r="I155" s="199">
        <v>153</v>
      </c>
      <c r="J155" s="183" t="s">
        <v>292</v>
      </c>
      <c r="K155" s="184">
        <v>1785388</v>
      </c>
      <c r="L155" s="201">
        <f t="shared" si="9"/>
        <v>2222412</v>
      </c>
      <c r="M155" s="201">
        <f t="shared" si="10"/>
        <v>3988</v>
      </c>
      <c r="N155" s="200"/>
    </row>
    <row r="156" spans="2:14">
      <c r="B156" s="199">
        <v>154</v>
      </c>
      <c r="C156" s="183" t="s">
        <v>260</v>
      </c>
      <c r="D156" s="184">
        <v>1773700</v>
      </c>
      <c r="E156" s="184">
        <f t="shared" si="8"/>
        <v>2199450</v>
      </c>
      <c r="F156" s="184">
        <f t="shared" si="11"/>
        <v>550</v>
      </c>
      <c r="G156" s="200"/>
      <c r="I156" s="199">
        <v>154</v>
      </c>
      <c r="J156" s="183" t="s">
        <v>331</v>
      </c>
      <c r="K156" s="184">
        <v>1779750</v>
      </c>
      <c r="L156" s="201">
        <f t="shared" si="9"/>
        <v>2228050</v>
      </c>
      <c r="M156" s="201">
        <f t="shared" si="10"/>
        <v>5638</v>
      </c>
      <c r="N156" s="200"/>
    </row>
    <row r="157" spans="2:14">
      <c r="B157" s="199">
        <v>155</v>
      </c>
      <c r="C157" s="183" t="s">
        <v>234</v>
      </c>
      <c r="D157" s="184">
        <v>1764488</v>
      </c>
      <c r="E157" s="184">
        <f t="shared" si="8"/>
        <v>2208662</v>
      </c>
      <c r="F157" s="184">
        <f t="shared" si="11"/>
        <v>9212</v>
      </c>
      <c r="G157" s="200"/>
      <c r="I157" s="199">
        <v>155</v>
      </c>
      <c r="J157" s="183" t="s">
        <v>637</v>
      </c>
      <c r="K157" s="184">
        <v>1774250</v>
      </c>
      <c r="L157" s="201">
        <f t="shared" si="9"/>
        <v>2233550</v>
      </c>
      <c r="M157" s="201">
        <f t="shared" si="10"/>
        <v>5500</v>
      </c>
      <c r="N157" s="200"/>
    </row>
    <row r="158" spans="2:14">
      <c r="B158" s="199">
        <v>156</v>
      </c>
      <c r="C158" s="183" t="s">
        <v>491</v>
      </c>
      <c r="D158" s="184">
        <v>1752800</v>
      </c>
      <c r="E158" s="184">
        <f t="shared" si="8"/>
        <v>2220350</v>
      </c>
      <c r="F158" s="184">
        <f t="shared" si="11"/>
        <v>11688</v>
      </c>
      <c r="G158" s="200"/>
      <c r="I158" s="199">
        <v>156</v>
      </c>
      <c r="J158" s="183" t="s">
        <v>260</v>
      </c>
      <c r="K158" s="184">
        <v>1773700</v>
      </c>
      <c r="L158" s="201">
        <f t="shared" si="9"/>
        <v>2234100</v>
      </c>
      <c r="M158" s="201">
        <f t="shared" si="10"/>
        <v>550</v>
      </c>
      <c r="N158" s="200"/>
    </row>
    <row r="159" spans="2:14">
      <c r="B159" s="199">
        <v>157</v>
      </c>
      <c r="C159" s="183" t="s">
        <v>642</v>
      </c>
      <c r="D159" s="184">
        <v>1750738</v>
      </c>
      <c r="E159" s="184">
        <f t="shared" si="8"/>
        <v>2222412</v>
      </c>
      <c r="F159" s="184">
        <f t="shared" si="11"/>
        <v>2062</v>
      </c>
      <c r="G159" s="200"/>
      <c r="I159" s="199">
        <v>157</v>
      </c>
      <c r="J159" s="183" t="s">
        <v>234</v>
      </c>
      <c r="K159" s="184">
        <v>1764488</v>
      </c>
      <c r="L159" s="201">
        <f t="shared" si="9"/>
        <v>2243312</v>
      </c>
      <c r="M159" s="201">
        <f t="shared" si="10"/>
        <v>9212</v>
      </c>
      <c r="N159" s="200"/>
    </row>
    <row r="160" spans="2:14">
      <c r="B160" s="199">
        <v>158</v>
      </c>
      <c r="C160" s="183" t="s">
        <v>339</v>
      </c>
      <c r="D160" s="184">
        <v>1749776</v>
      </c>
      <c r="E160" s="184">
        <f t="shared" si="8"/>
        <v>2223374</v>
      </c>
      <c r="F160" s="184">
        <f t="shared" si="11"/>
        <v>962</v>
      </c>
      <c r="G160" s="200"/>
      <c r="I160" s="199">
        <v>158</v>
      </c>
      <c r="J160" s="183" t="s">
        <v>491</v>
      </c>
      <c r="K160" s="184">
        <v>1752800</v>
      </c>
      <c r="L160" s="201">
        <f t="shared" si="9"/>
        <v>2255000</v>
      </c>
      <c r="M160" s="201">
        <f t="shared" si="10"/>
        <v>11688</v>
      </c>
      <c r="N160" s="200"/>
    </row>
    <row r="161" spans="2:14">
      <c r="B161" s="199">
        <v>159</v>
      </c>
      <c r="C161" s="183" t="s">
        <v>819</v>
      </c>
      <c r="D161" s="184">
        <v>1747850</v>
      </c>
      <c r="E161" s="184">
        <f t="shared" si="8"/>
        <v>2225300</v>
      </c>
      <c r="F161" s="184">
        <f t="shared" si="11"/>
        <v>1926</v>
      </c>
      <c r="G161" s="200"/>
      <c r="I161" s="199">
        <v>159</v>
      </c>
      <c r="J161" s="183" t="s">
        <v>642</v>
      </c>
      <c r="K161" s="184">
        <v>1750738</v>
      </c>
      <c r="L161" s="201">
        <f t="shared" si="9"/>
        <v>2257062</v>
      </c>
      <c r="M161" s="201">
        <f t="shared" si="10"/>
        <v>2062</v>
      </c>
      <c r="N161" s="200"/>
    </row>
    <row r="162" spans="2:14">
      <c r="B162" s="199">
        <v>160</v>
      </c>
      <c r="C162" s="183" t="s">
        <v>1060</v>
      </c>
      <c r="D162" s="184">
        <v>1747576</v>
      </c>
      <c r="E162" s="184">
        <f t="shared" si="8"/>
        <v>2225574</v>
      </c>
      <c r="F162" s="184">
        <f t="shared" si="11"/>
        <v>274</v>
      </c>
      <c r="G162" s="200"/>
      <c r="I162" s="199">
        <v>160</v>
      </c>
      <c r="J162" s="183" t="s">
        <v>819</v>
      </c>
      <c r="K162" s="184">
        <v>1747850</v>
      </c>
      <c r="L162" s="201">
        <f t="shared" si="9"/>
        <v>2259950</v>
      </c>
      <c r="M162" s="201">
        <f t="shared" si="10"/>
        <v>2888</v>
      </c>
      <c r="N162" s="200"/>
    </row>
    <row r="163" spans="2:14">
      <c r="B163" s="199">
        <v>161</v>
      </c>
      <c r="C163" s="183" t="s">
        <v>690</v>
      </c>
      <c r="D163" s="184">
        <v>1745100</v>
      </c>
      <c r="E163" s="184">
        <f t="shared" si="8"/>
        <v>2228050</v>
      </c>
      <c r="F163" s="184">
        <f t="shared" si="11"/>
        <v>2476</v>
      </c>
      <c r="G163" s="200"/>
      <c r="I163" s="199">
        <v>161</v>
      </c>
      <c r="J163" s="183" t="s">
        <v>1060</v>
      </c>
      <c r="K163" s="184">
        <v>1747576</v>
      </c>
      <c r="L163" s="201">
        <f t="shared" si="9"/>
        <v>2260224</v>
      </c>
      <c r="M163" s="201">
        <f t="shared" si="10"/>
        <v>274</v>
      </c>
      <c r="N163" s="200"/>
    </row>
    <row r="164" spans="2:14">
      <c r="B164" s="199">
        <v>162</v>
      </c>
      <c r="C164" s="183" t="s">
        <v>418</v>
      </c>
      <c r="D164" s="184">
        <v>1738638</v>
      </c>
      <c r="E164" s="184">
        <f t="shared" si="8"/>
        <v>2234512</v>
      </c>
      <c r="F164" s="184">
        <f t="shared" si="11"/>
        <v>6462</v>
      </c>
      <c r="G164" s="200"/>
      <c r="I164" s="199">
        <v>162</v>
      </c>
      <c r="J164" s="183" t="s">
        <v>690</v>
      </c>
      <c r="K164" s="184">
        <v>1745100</v>
      </c>
      <c r="L164" s="201">
        <f t="shared" si="9"/>
        <v>2262700</v>
      </c>
      <c r="M164" s="201">
        <f t="shared" si="10"/>
        <v>2476</v>
      </c>
      <c r="N164" s="200"/>
    </row>
    <row r="165" spans="2:14">
      <c r="B165" s="199">
        <v>163</v>
      </c>
      <c r="C165" s="183" t="s">
        <v>426</v>
      </c>
      <c r="D165" s="184">
        <v>1737676</v>
      </c>
      <c r="E165" s="184">
        <f t="shared" si="8"/>
        <v>2235474</v>
      </c>
      <c r="F165" s="184">
        <f t="shared" si="11"/>
        <v>962</v>
      </c>
      <c r="G165" s="200"/>
      <c r="I165" s="199">
        <v>163</v>
      </c>
      <c r="J165" s="183" t="s">
        <v>418</v>
      </c>
      <c r="K165" s="184">
        <v>1738638</v>
      </c>
      <c r="L165" s="201">
        <f t="shared" si="9"/>
        <v>2269162</v>
      </c>
      <c r="M165" s="201">
        <f t="shared" si="10"/>
        <v>6462</v>
      </c>
      <c r="N165" s="200"/>
    </row>
    <row r="166" spans="2:14">
      <c r="B166" s="199">
        <v>164</v>
      </c>
      <c r="C166" s="183" t="s">
        <v>822</v>
      </c>
      <c r="D166" s="184">
        <v>1732038</v>
      </c>
      <c r="E166" s="184">
        <f t="shared" si="8"/>
        <v>2241112</v>
      </c>
      <c r="F166" s="184">
        <f t="shared" si="11"/>
        <v>5638</v>
      </c>
      <c r="G166" s="200"/>
      <c r="I166" s="199">
        <v>164</v>
      </c>
      <c r="J166" s="183" t="s">
        <v>822</v>
      </c>
      <c r="K166" s="184">
        <v>1732038</v>
      </c>
      <c r="L166" s="201">
        <f t="shared" si="9"/>
        <v>2275762</v>
      </c>
      <c r="M166" s="201">
        <f t="shared" si="10"/>
        <v>6600</v>
      </c>
      <c r="N166" s="200"/>
    </row>
    <row r="167" spans="2:14">
      <c r="B167" s="199">
        <v>165</v>
      </c>
      <c r="C167" s="183" t="s">
        <v>259</v>
      </c>
      <c r="D167" s="184">
        <v>1730250</v>
      </c>
      <c r="E167" s="184">
        <f t="shared" si="8"/>
        <v>2242900</v>
      </c>
      <c r="F167" s="184">
        <f t="shared" si="11"/>
        <v>1788</v>
      </c>
      <c r="G167" s="200"/>
      <c r="I167" s="199">
        <v>165</v>
      </c>
      <c r="J167" s="183" t="s">
        <v>259</v>
      </c>
      <c r="K167" s="184">
        <v>1730250</v>
      </c>
      <c r="L167" s="201">
        <f t="shared" si="9"/>
        <v>2277550</v>
      </c>
      <c r="M167" s="201">
        <f t="shared" si="10"/>
        <v>1788</v>
      </c>
      <c r="N167" s="200"/>
    </row>
    <row r="168" spans="2:14">
      <c r="B168" s="199">
        <v>166</v>
      </c>
      <c r="C168" s="183" t="s">
        <v>420</v>
      </c>
      <c r="D168" s="184">
        <v>1728238</v>
      </c>
      <c r="E168" s="184">
        <f t="shared" si="8"/>
        <v>2244912</v>
      </c>
      <c r="F168" s="184">
        <f t="shared" si="11"/>
        <v>2012</v>
      </c>
      <c r="G168" s="200"/>
      <c r="I168" s="199">
        <v>166</v>
      </c>
      <c r="J168" s="183" t="s">
        <v>420</v>
      </c>
      <c r="K168" s="184">
        <v>1728238</v>
      </c>
      <c r="L168" s="201">
        <f t="shared" si="9"/>
        <v>2279562</v>
      </c>
      <c r="M168" s="201">
        <f t="shared" si="10"/>
        <v>2012</v>
      </c>
      <c r="N168" s="200"/>
    </row>
    <row r="169" spans="2:14">
      <c r="B169" s="199">
        <v>167</v>
      </c>
      <c r="C169" s="183" t="s">
        <v>459</v>
      </c>
      <c r="D169" s="184">
        <v>1727950</v>
      </c>
      <c r="E169" s="184">
        <f t="shared" si="8"/>
        <v>2245200</v>
      </c>
      <c r="F169" s="184">
        <f t="shared" si="11"/>
        <v>288</v>
      </c>
      <c r="G169" s="200"/>
      <c r="I169" s="199">
        <v>167</v>
      </c>
      <c r="J169" s="183" t="s">
        <v>459</v>
      </c>
      <c r="K169" s="184">
        <v>1727950</v>
      </c>
      <c r="L169" s="201">
        <f t="shared" si="9"/>
        <v>2279850</v>
      </c>
      <c r="M169" s="201">
        <f t="shared" si="10"/>
        <v>288</v>
      </c>
      <c r="N169" s="200"/>
    </row>
    <row r="170" spans="2:14">
      <c r="B170" s="199">
        <v>167</v>
      </c>
      <c r="C170" s="183" t="s">
        <v>1053</v>
      </c>
      <c r="D170" s="184">
        <v>1727950</v>
      </c>
      <c r="E170" s="184">
        <f t="shared" si="8"/>
        <v>2245200</v>
      </c>
      <c r="F170" s="184">
        <f t="shared" si="11"/>
        <v>0</v>
      </c>
      <c r="G170" s="200"/>
      <c r="I170" s="199">
        <v>168</v>
      </c>
      <c r="J170" s="183" t="s">
        <v>1053</v>
      </c>
      <c r="K170" s="184">
        <v>1727950</v>
      </c>
      <c r="L170" s="201">
        <f t="shared" si="9"/>
        <v>2279850</v>
      </c>
      <c r="M170" s="201">
        <f t="shared" si="10"/>
        <v>0</v>
      </c>
      <c r="N170" s="200"/>
    </row>
    <row r="171" spans="2:14">
      <c r="B171" s="199">
        <v>169</v>
      </c>
      <c r="C171" s="183" t="s">
        <v>489</v>
      </c>
      <c r="D171" s="184">
        <v>1723788</v>
      </c>
      <c r="E171" s="184">
        <f t="shared" si="8"/>
        <v>2249362</v>
      </c>
      <c r="F171" s="184">
        <f t="shared" si="11"/>
        <v>4162</v>
      </c>
      <c r="G171" s="200"/>
      <c r="I171" s="199">
        <v>169</v>
      </c>
      <c r="J171" s="183" t="s">
        <v>489</v>
      </c>
      <c r="K171" s="184">
        <v>1723788</v>
      </c>
      <c r="L171" s="201">
        <f t="shared" si="9"/>
        <v>2284012</v>
      </c>
      <c r="M171" s="201">
        <f t="shared" si="10"/>
        <v>4162</v>
      </c>
      <c r="N171" s="200"/>
    </row>
    <row r="172" spans="2:14">
      <c r="B172" s="199">
        <v>170</v>
      </c>
      <c r="C172" s="183" t="s">
        <v>634</v>
      </c>
      <c r="D172" s="184">
        <v>1722078</v>
      </c>
      <c r="E172" s="184">
        <f t="shared" si="8"/>
        <v>2251072</v>
      </c>
      <c r="F172" s="184">
        <f t="shared" si="11"/>
        <v>1710</v>
      </c>
      <c r="G172" s="200"/>
      <c r="I172" s="199">
        <v>170</v>
      </c>
      <c r="J172" s="183" t="s">
        <v>634</v>
      </c>
      <c r="K172" s="184">
        <v>1722078</v>
      </c>
      <c r="L172" s="201">
        <f t="shared" si="9"/>
        <v>2285722</v>
      </c>
      <c r="M172" s="201">
        <f t="shared" si="10"/>
        <v>1710</v>
      </c>
      <c r="N172" s="200"/>
    </row>
    <row r="173" spans="2:14">
      <c r="B173" s="199">
        <v>171</v>
      </c>
      <c r="C173" s="183" t="s">
        <v>1036</v>
      </c>
      <c r="D173" s="184">
        <v>1718150</v>
      </c>
      <c r="E173" s="184">
        <f t="shared" si="8"/>
        <v>2255000</v>
      </c>
      <c r="F173" s="184">
        <f t="shared" si="11"/>
        <v>3928</v>
      </c>
      <c r="G173" s="200"/>
      <c r="I173" s="199">
        <v>171</v>
      </c>
      <c r="J173" s="183" t="s">
        <v>1036</v>
      </c>
      <c r="K173" s="184">
        <v>1718150</v>
      </c>
      <c r="L173" s="201">
        <f t="shared" si="9"/>
        <v>2289650</v>
      </c>
      <c r="M173" s="201">
        <f t="shared" si="10"/>
        <v>3928</v>
      </c>
      <c r="N173" s="200"/>
    </row>
    <row r="174" spans="2:14">
      <c r="B174" s="199">
        <v>172</v>
      </c>
      <c r="C174" s="183" t="s">
        <v>219</v>
      </c>
      <c r="D174" s="184">
        <v>1715850</v>
      </c>
      <c r="E174" s="184">
        <f t="shared" si="8"/>
        <v>2257300</v>
      </c>
      <c r="F174" s="184">
        <f t="shared" si="11"/>
        <v>2300</v>
      </c>
      <c r="G174" s="200"/>
      <c r="I174" s="199">
        <v>172</v>
      </c>
      <c r="J174" s="183" t="s">
        <v>219</v>
      </c>
      <c r="K174" s="184">
        <v>1715850</v>
      </c>
      <c r="L174" s="201">
        <f t="shared" si="9"/>
        <v>2291950</v>
      </c>
      <c r="M174" s="201">
        <f t="shared" si="10"/>
        <v>2300</v>
      </c>
      <c r="N174" s="200"/>
    </row>
    <row r="175" spans="2:14">
      <c r="B175" s="199">
        <v>173</v>
      </c>
      <c r="C175" s="183" t="s">
        <v>810</v>
      </c>
      <c r="D175" s="184">
        <v>1712788</v>
      </c>
      <c r="E175" s="184">
        <f t="shared" si="8"/>
        <v>2260362</v>
      </c>
      <c r="F175" s="184">
        <f t="shared" si="11"/>
        <v>3062</v>
      </c>
      <c r="G175" s="200"/>
      <c r="I175" s="199">
        <v>173</v>
      </c>
      <c r="J175" s="183" t="s">
        <v>810</v>
      </c>
      <c r="K175" s="184">
        <v>1712788</v>
      </c>
      <c r="L175" s="201">
        <f t="shared" si="9"/>
        <v>2295012</v>
      </c>
      <c r="M175" s="201">
        <f t="shared" si="10"/>
        <v>3062</v>
      </c>
      <c r="N175" s="200"/>
    </row>
    <row r="176" spans="2:14">
      <c r="B176" s="199">
        <v>174</v>
      </c>
      <c r="C176" s="183" t="s">
        <v>294</v>
      </c>
      <c r="D176" s="184">
        <v>1710588</v>
      </c>
      <c r="E176" s="184">
        <f t="shared" si="8"/>
        <v>2262562</v>
      </c>
      <c r="F176" s="184">
        <f t="shared" si="11"/>
        <v>2200</v>
      </c>
      <c r="G176" s="200"/>
      <c r="I176" s="199">
        <v>174</v>
      </c>
      <c r="J176" s="183" t="s">
        <v>294</v>
      </c>
      <c r="K176" s="184">
        <v>1710588</v>
      </c>
      <c r="L176" s="201">
        <f t="shared" si="9"/>
        <v>2297212</v>
      </c>
      <c r="M176" s="201">
        <f t="shared" si="10"/>
        <v>2200</v>
      </c>
      <c r="N176" s="200"/>
    </row>
    <row r="177" spans="2:14">
      <c r="B177" s="199">
        <v>175</v>
      </c>
      <c r="C177" s="183" t="s">
        <v>981</v>
      </c>
      <c r="D177" s="184">
        <v>1701000</v>
      </c>
      <c r="E177" s="184">
        <f t="shared" si="8"/>
        <v>2272150</v>
      </c>
      <c r="F177" s="184">
        <f t="shared" si="11"/>
        <v>9588</v>
      </c>
      <c r="G177" s="200"/>
      <c r="I177" s="199">
        <v>175</v>
      </c>
      <c r="J177" s="183" t="s">
        <v>981</v>
      </c>
      <c r="K177" s="184">
        <v>1701000</v>
      </c>
      <c r="L177" s="201">
        <f t="shared" si="9"/>
        <v>2306800</v>
      </c>
      <c r="M177" s="201">
        <f t="shared" si="10"/>
        <v>9588</v>
      </c>
      <c r="N177" s="200"/>
    </row>
    <row r="178" spans="2:14">
      <c r="B178" s="199">
        <v>176</v>
      </c>
      <c r="C178" s="183" t="s">
        <v>914</v>
      </c>
      <c r="D178" s="184">
        <v>1699450</v>
      </c>
      <c r="E178" s="184">
        <f t="shared" si="8"/>
        <v>2273700</v>
      </c>
      <c r="F178" s="184">
        <f t="shared" si="11"/>
        <v>1550</v>
      </c>
      <c r="G178" s="200"/>
      <c r="I178" s="199">
        <v>176</v>
      </c>
      <c r="J178" s="183" t="s">
        <v>914</v>
      </c>
      <c r="K178" s="184">
        <v>1699450</v>
      </c>
      <c r="L178" s="201">
        <f t="shared" si="9"/>
        <v>2308350</v>
      </c>
      <c r="M178" s="201">
        <f t="shared" si="10"/>
        <v>1550</v>
      </c>
      <c r="N178" s="200"/>
    </row>
    <row r="179" spans="2:14">
      <c r="B179" s="199">
        <v>177</v>
      </c>
      <c r="C179" s="183" t="s">
        <v>902</v>
      </c>
      <c r="D179" s="184">
        <v>1695050</v>
      </c>
      <c r="E179" s="184">
        <f t="shared" si="8"/>
        <v>2278100</v>
      </c>
      <c r="F179" s="184">
        <f t="shared" si="11"/>
        <v>4400</v>
      </c>
      <c r="G179" s="200"/>
      <c r="I179" s="199">
        <v>177</v>
      </c>
      <c r="J179" s="183" t="s">
        <v>902</v>
      </c>
      <c r="K179" s="184">
        <v>1695050</v>
      </c>
      <c r="L179" s="201">
        <f t="shared" si="9"/>
        <v>2312750</v>
      </c>
      <c r="M179" s="201">
        <f t="shared" si="10"/>
        <v>4400</v>
      </c>
      <c r="N179" s="200"/>
    </row>
    <row r="180" spans="2:14">
      <c r="B180" s="199">
        <v>178</v>
      </c>
      <c r="C180" s="183" t="s">
        <v>922</v>
      </c>
      <c r="D180" s="184">
        <v>1690650</v>
      </c>
      <c r="E180" s="184">
        <f t="shared" si="8"/>
        <v>2282500</v>
      </c>
      <c r="F180" s="184">
        <f t="shared" si="11"/>
        <v>4400</v>
      </c>
      <c r="G180" s="200"/>
      <c r="I180" s="199">
        <v>178</v>
      </c>
      <c r="J180" s="183" t="s">
        <v>922</v>
      </c>
      <c r="K180" s="184">
        <v>1690650</v>
      </c>
      <c r="L180" s="201">
        <f t="shared" si="9"/>
        <v>2317150</v>
      </c>
      <c r="M180" s="201">
        <f t="shared" si="10"/>
        <v>4400</v>
      </c>
      <c r="N180" s="200"/>
    </row>
    <row r="181" spans="2:14">
      <c r="B181" s="199">
        <v>179</v>
      </c>
      <c r="C181" s="183" t="s">
        <v>531</v>
      </c>
      <c r="D181" s="184">
        <v>1690100</v>
      </c>
      <c r="E181" s="184">
        <f t="shared" si="8"/>
        <v>2283050</v>
      </c>
      <c r="F181" s="184">
        <f t="shared" si="11"/>
        <v>550</v>
      </c>
      <c r="G181" s="200"/>
      <c r="I181" s="199">
        <v>179</v>
      </c>
      <c r="J181" s="183" t="s">
        <v>531</v>
      </c>
      <c r="K181" s="184">
        <v>1690100</v>
      </c>
      <c r="L181" s="201">
        <f t="shared" si="9"/>
        <v>2317700</v>
      </c>
      <c r="M181" s="201">
        <f t="shared" si="10"/>
        <v>550</v>
      </c>
      <c r="N181" s="200"/>
    </row>
    <row r="182" spans="2:14">
      <c r="B182" s="199">
        <v>180</v>
      </c>
      <c r="C182" s="183" t="s">
        <v>550</v>
      </c>
      <c r="D182" s="184">
        <v>1689688</v>
      </c>
      <c r="E182" s="184">
        <f t="shared" si="8"/>
        <v>2283462</v>
      </c>
      <c r="F182" s="184">
        <f t="shared" si="11"/>
        <v>412</v>
      </c>
      <c r="G182" s="200"/>
      <c r="I182" s="199">
        <v>180</v>
      </c>
      <c r="J182" s="183" t="s">
        <v>550</v>
      </c>
      <c r="K182" s="184">
        <v>1689688</v>
      </c>
      <c r="L182" s="201">
        <f t="shared" si="9"/>
        <v>2318112</v>
      </c>
      <c r="M182" s="201">
        <f t="shared" si="10"/>
        <v>412</v>
      </c>
      <c r="N182" s="200"/>
    </row>
    <row r="183" spans="2:14">
      <c r="B183" s="199">
        <v>181</v>
      </c>
      <c r="C183" s="183" t="s">
        <v>530</v>
      </c>
      <c r="D183" s="184">
        <v>1688940</v>
      </c>
      <c r="E183" s="184">
        <f t="shared" si="8"/>
        <v>2284210</v>
      </c>
      <c r="F183" s="184">
        <f t="shared" si="11"/>
        <v>748</v>
      </c>
      <c r="G183" s="200"/>
      <c r="I183" s="199">
        <v>181</v>
      </c>
      <c r="J183" s="183" t="s">
        <v>530</v>
      </c>
      <c r="K183" s="184">
        <v>1688940</v>
      </c>
      <c r="L183" s="201">
        <f t="shared" si="9"/>
        <v>2318860</v>
      </c>
      <c r="M183" s="201">
        <f t="shared" si="10"/>
        <v>748</v>
      </c>
      <c r="N183" s="200"/>
    </row>
    <row r="184" spans="2:14">
      <c r="B184" s="199">
        <v>182</v>
      </c>
      <c r="C184" s="183" t="s">
        <v>573</v>
      </c>
      <c r="D184" s="184">
        <v>1687488</v>
      </c>
      <c r="E184" s="184">
        <f t="shared" si="8"/>
        <v>2285662</v>
      </c>
      <c r="F184" s="184">
        <f t="shared" si="11"/>
        <v>1452</v>
      </c>
      <c r="G184" s="200"/>
      <c r="I184" s="199">
        <v>182</v>
      </c>
      <c r="J184" s="183" t="s">
        <v>573</v>
      </c>
      <c r="K184" s="184">
        <v>1687488</v>
      </c>
      <c r="L184" s="201">
        <f t="shared" si="9"/>
        <v>2320312</v>
      </c>
      <c r="M184" s="201">
        <f t="shared" si="10"/>
        <v>1452</v>
      </c>
      <c r="N184" s="200"/>
    </row>
    <row r="185" spans="2:14">
      <c r="B185" s="199">
        <v>183</v>
      </c>
      <c r="C185" s="183" t="s">
        <v>674</v>
      </c>
      <c r="D185" s="184">
        <v>1686750</v>
      </c>
      <c r="E185" s="184">
        <f t="shared" si="8"/>
        <v>2286400</v>
      </c>
      <c r="F185" s="184">
        <f t="shared" si="11"/>
        <v>738</v>
      </c>
      <c r="G185" s="200"/>
      <c r="I185" s="199">
        <v>183</v>
      </c>
      <c r="J185" s="183" t="s">
        <v>674</v>
      </c>
      <c r="K185" s="184">
        <v>1686750</v>
      </c>
      <c r="L185" s="201">
        <f t="shared" si="9"/>
        <v>2321050</v>
      </c>
      <c r="M185" s="201">
        <f t="shared" si="10"/>
        <v>738</v>
      </c>
      <c r="N185" s="200"/>
    </row>
    <row r="186" spans="2:14">
      <c r="B186" s="199">
        <v>184</v>
      </c>
      <c r="C186" s="183" t="s">
        <v>707</v>
      </c>
      <c r="D186" s="184">
        <v>1676900</v>
      </c>
      <c r="E186" s="184">
        <f t="shared" si="8"/>
        <v>2296250</v>
      </c>
      <c r="F186" s="184">
        <f t="shared" si="11"/>
        <v>9850</v>
      </c>
      <c r="G186" s="200"/>
      <c r="I186" s="199">
        <v>184</v>
      </c>
      <c r="J186" s="183" t="s">
        <v>707</v>
      </c>
      <c r="K186" s="184">
        <v>1676900</v>
      </c>
      <c r="L186" s="201">
        <f t="shared" si="9"/>
        <v>2330900</v>
      </c>
      <c r="M186" s="201">
        <f t="shared" si="10"/>
        <v>9850</v>
      </c>
      <c r="N186" s="200"/>
    </row>
    <row r="187" spans="2:14">
      <c r="B187" s="199">
        <v>185</v>
      </c>
      <c r="C187" s="183" t="s">
        <v>801</v>
      </c>
      <c r="D187" s="184">
        <v>1670888</v>
      </c>
      <c r="E187" s="184">
        <f t="shared" si="8"/>
        <v>2302262</v>
      </c>
      <c r="F187" s="184">
        <f t="shared" si="11"/>
        <v>6012</v>
      </c>
      <c r="G187" s="200"/>
      <c r="I187" s="199">
        <v>185</v>
      </c>
      <c r="J187" s="183" t="s">
        <v>801</v>
      </c>
      <c r="K187" s="184">
        <v>1670888</v>
      </c>
      <c r="L187" s="201">
        <f t="shared" si="9"/>
        <v>2336912</v>
      </c>
      <c r="M187" s="201">
        <f t="shared" si="10"/>
        <v>6012</v>
      </c>
      <c r="N187" s="200"/>
    </row>
    <row r="188" spans="2:14">
      <c r="B188" s="199">
        <v>186</v>
      </c>
      <c r="C188" s="183" t="s">
        <v>828</v>
      </c>
      <c r="D188" s="184">
        <v>1667550</v>
      </c>
      <c r="E188" s="184">
        <f t="shared" si="8"/>
        <v>2305600</v>
      </c>
      <c r="F188" s="184">
        <f t="shared" si="11"/>
        <v>3338</v>
      </c>
      <c r="G188" s="200"/>
      <c r="I188" s="199">
        <v>186</v>
      </c>
      <c r="J188" s="183" t="s">
        <v>828</v>
      </c>
      <c r="K188" s="184">
        <v>1667550</v>
      </c>
      <c r="L188" s="201">
        <f t="shared" si="9"/>
        <v>2340250</v>
      </c>
      <c r="M188" s="201">
        <f t="shared" si="10"/>
        <v>3338</v>
      </c>
      <c r="N188" s="200"/>
    </row>
    <row r="189" spans="2:14">
      <c r="B189" s="199">
        <v>187</v>
      </c>
      <c r="C189" s="183" t="s">
        <v>778</v>
      </c>
      <c r="D189" s="184">
        <v>1662188</v>
      </c>
      <c r="E189" s="184">
        <f t="shared" si="8"/>
        <v>2310962</v>
      </c>
      <c r="F189" s="184">
        <f t="shared" si="11"/>
        <v>5362</v>
      </c>
      <c r="G189" s="200"/>
      <c r="I189" s="199">
        <v>187</v>
      </c>
      <c r="J189" s="183" t="s">
        <v>778</v>
      </c>
      <c r="K189" s="184">
        <v>1662188</v>
      </c>
      <c r="L189" s="201">
        <f t="shared" si="9"/>
        <v>2345612</v>
      </c>
      <c r="M189" s="201">
        <f t="shared" si="10"/>
        <v>5362</v>
      </c>
      <c r="N189" s="200"/>
    </row>
    <row r="190" spans="2:14">
      <c r="B190" s="199">
        <v>188</v>
      </c>
      <c r="C190" s="183" t="s">
        <v>665</v>
      </c>
      <c r="D190" s="184">
        <v>1655588</v>
      </c>
      <c r="E190" s="184">
        <f t="shared" si="8"/>
        <v>2317562</v>
      </c>
      <c r="F190" s="184">
        <f t="shared" si="11"/>
        <v>6600</v>
      </c>
      <c r="G190" s="200"/>
      <c r="I190" s="199">
        <v>188</v>
      </c>
      <c r="J190" s="183" t="s">
        <v>665</v>
      </c>
      <c r="K190" s="184">
        <v>1655588</v>
      </c>
      <c r="L190" s="201">
        <f t="shared" si="9"/>
        <v>2352212</v>
      </c>
      <c r="M190" s="201">
        <f t="shared" si="10"/>
        <v>6600</v>
      </c>
      <c r="N190" s="200"/>
    </row>
    <row r="191" spans="2:14">
      <c r="B191" s="199">
        <v>189</v>
      </c>
      <c r="C191" s="183" t="s">
        <v>698</v>
      </c>
      <c r="D191" s="184">
        <v>1653388</v>
      </c>
      <c r="E191" s="184">
        <f t="shared" si="8"/>
        <v>2319762</v>
      </c>
      <c r="F191" s="184">
        <f t="shared" si="11"/>
        <v>2200</v>
      </c>
      <c r="G191" s="200"/>
      <c r="I191" s="199">
        <v>189</v>
      </c>
      <c r="J191" s="183" t="s">
        <v>698</v>
      </c>
      <c r="K191" s="184">
        <v>1653388</v>
      </c>
      <c r="L191" s="201">
        <f t="shared" si="9"/>
        <v>2354412</v>
      </c>
      <c r="M191" s="201">
        <f t="shared" si="10"/>
        <v>2200</v>
      </c>
      <c r="N191" s="200"/>
    </row>
    <row r="192" spans="2:14">
      <c r="B192" s="199">
        <v>190</v>
      </c>
      <c r="C192" s="183" t="s">
        <v>575</v>
      </c>
      <c r="D192" s="184">
        <v>1652600</v>
      </c>
      <c r="E192" s="184">
        <f t="shared" si="8"/>
        <v>2320550</v>
      </c>
      <c r="F192" s="184">
        <f t="shared" si="11"/>
        <v>788</v>
      </c>
      <c r="G192" s="200"/>
      <c r="I192" s="199">
        <v>190</v>
      </c>
      <c r="J192" s="183" t="s">
        <v>575</v>
      </c>
      <c r="K192" s="184">
        <v>1652600</v>
      </c>
      <c r="L192" s="201">
        <f t="shared" si="9"/>
        <v>2355200</v>
      </c>
      <c r="M192" s="201">
        <f t="shared" si="10"/>
        <v>788</v>
      </c>
      <c r="N192" s="200"/>
    </row>
    <row r="193" spans="2:14">
      <c r="B193" s="199">
        <v>191</v>
      </c>
      <c r="C193" s="183" t="s">
        <v>1026</v>
      </c>
      <c r="D193" s="184">
        <v>1652050</v>
      </c>
      <c r="E193" s="184">
        <f t="shared" si="8"/>
        <v>2321100</v>
      </c>
      <c r="F193" s="184">
        <f t="shared" si="11"/>
        <v>550</v>
      </c>
      <c r="G193" s="200"/>
      <c r="I193" s="199">
        <v>191</v>
      </c>
      <c r="J193" s="183" t="s">
        <v>1026</v>
      </c>
      <c r="K193" s="184">
        <v>1652050</v>
      </c>
      <c r="L193" s="201">
        <f t="shared" si="9"/>
        <v>2355750</v>
      </c>
      <c r="M193" s="201">
        <f t="shared" si="10"/>
        <v>550</v>
      </c>
      <c r="N193" s="200"/>
    </row>
    <row r="194" spans="2:14">
      <c r="B194" s="199">
        <v>192</v>
      </c>
      <c r="C194" s="183" t="s">
        <v>203</v>
      </c>
      <c r="D194" s="184">
        <v>1650500</v>
      </c>
      <c r="E194" s="184">
        <f t="shared" si="8"/>
        <v>2322650</v>
      </c>
      <c r="F194" s="184">
        <f t="shared" si="11"/>
        <v>1550</v>
      </c>
      <c r="G194" s="200"/>
      <c r="I194" s="199">
        <v>192</v>
      </c>
      <c r="J194" s="183" t="s">
        <v>203</v>
      </c>
      <c r="K194" s="184">
        <v>1650500</v>
      </c>
      <c r="L194" s="201">
        <f t="shared" si="9"/>
        <v>2357300</v>
      </c>
      <c r="M194" s="201">
        <f t="shared" si="10"/>
        <v>1550</v>
      </c>
      <c r="N194" s="200"/>
    </row>
    <row r="195" spans="2:14">
      <c r="B195" s="199">
        <v>193</v>
      </c>
      <c r="C195" s="183" t="s">
        <v>883</v>
      </c>
      <c r="D195" s="184">
        <v>1643350</v>
      </c>
      <c r="E195" s="184">
        <f t="shared" si="8"/>
        <v>2329800</v>
      </c>
      <c r="F195" s="184">
        <f t="shared" si="11"/>
        <v>7150</v>
      </c>
      <c r="G195" s="200"/>
      <c r="I195" s="199">
        <v>193</v>
      </c>
      <c r="J195" s="183" t="s">
        <v>883</v>
      </c>
      <c r="K195" s="184">
        <v>1643350</v>
      </c>
      <c r="L195" s="201">
        <f t="shared" si="9"/>
        <v>2364450</v>
      </c>
      <c r="M195" s="201">
        <f t="shared" si="10"/>
        <v>7150</v>
      </c>
      <c r="N195" s="200"/>
    </row>
    <row r="196" spans="2:14">
      <c r="B196" s="199">
        <v>193</v>
      </c>
      <c r="C196" s="183" t="s">
        <v>648</v>
      </c>
      <c r="D196" s="184">
        <v>1643350</v>
      </c>
      <c r="E196" s="184">
        <f t="shared" si="8"/>
        <v>2329800</v>
      </c>
      <c r="F196" s="184">
        <f t="shared" si="11"/>
        <v>0</v>
      </c>
      <c r="G196" s="200"/>
      <c r="I196" s="199">
        <v>194</v>
      </c>
      <c r="J196" s="183" t="s">
        <v>648</v>
      </c>
      <c r="K196" s="184">
        <v>1643350</v>
      </c>
      <c r="L196" s="201">
        <f t="shared" si="9"/>
        <v>2364450</v>
      </c>
      <c r="M196" s="201">
        <f t="shared" si="10"/>
        <v>0</v>
      </c>
      <c r="N196" s="200"/>
    </row>
    <row r="197" spans="2:14">
      <c r="B197" s="199">
        <v>195</v>
      </c>
      <c r="C197" s="183" t="s">
        <v>585</v>
      </c>
      <c r="D197" s="184">
        <v>1642740</v>
      </c>
      <c r="E197" s="184">
        <f t="shared" ref="E197:E260" si="12">$D$3-D197</f>
        <v>2330410</v>
      </c>
      <c r="F197" s="184">
        <f t="shared" si="11"/>
        <v>610</v>
      </c>
      <c r="G197" s="200"/>
      <c r="I197" s="199">
        <v>195</v>
      </c>
      <c r="J197" s="183" t="s">
        <v>585</v>
      </c>
      <c r="K197" s="184">
        <v>1642740</v>
      </c>
      <c r="L197" s="201">
        <f t="shared" ref="L197:L260" si="13">$K$3-K197</f>
        <v>2365060</v>
      </c>
      <c r="M197" s="201">
        <f t="shared" ref="M197:M260" si="14">K196-K197</f>
        <v>610</v>
      </c>
      <c r="N197" s="200"/>
    </row>
    <row r="198" spans="2:14">
      <c r="B198" s="199">
        <v>196</v>
      </c>
      <c r="C198" s="183" t="s">
        <v>226</v>
      </c>
      <c r="D198" s="184">
        <v>1641788</v>
      </c>
      <c r="E198" s="184">
        <f t="shared" si="12"/>
        <v>2331362</v>
      </c>
      <c r="F198" s="184">
        <f t="shared" ref="F198:F261" si="15">D197-D198</f>
        <v>952</v>
      </c>
      <c r="G198" s="200"/>
      <c r="I198" s="199">
        <v>196</v>
      </c>
      <c r="J198" s="183" t="s">
        <v>226</v>
      </c>
      <c r="K198" s="184">
        <v>1641788</v>
      </c>
      <c r="L198" s="201">
        <f t="shared" si="13"/>
        <v>2366012</v>
      </c>
      <c r="M198" s="201">
        <f t="shared" si="14"/>
        <v>952</v>
      </c>
      <c r="N198" s="200"/>
    </row>
    <row r="199" spans="2:14">
      <c r="B199" s="199">
        <v>197</v>
      </c>
      <c r="C199" s="183" t="s">
        <v>385</v>
      </c>
      <c r="D199" s="184">
        <v>1641288</v>
      </c>
      <c r="E199" s="184">
        <f t="shared" si="12"/>
        <v>2331862</v>
      </c>
      <c r="F199" s="184">
        <f t="shared" si="15"/>
        <v>500</v>
      </c>
      <c r="G199" s="200"/>
      <c r="I199" s="199">
        <v>197</v>
      </c>
      <c r="J199" s="183" t="s">
        <v>385</v>
      </c>
      <c r="K199" s="184">
        <v>1641288</v>
      </c>
      <c r="L199" s="201">
        <f t="shared" si="13"/>
        <v>2366512</v>
      </c>
      <c r="M199" s="201">
        <f t="shared" si="14"/>
        <v>500</v>
      </c>
      <c r="N199" s="200"/>
    </row>
    <row r="200" spans="2:14">
      <c r="B200" s="199">
        <v>198</v>
      </c>
      <c r="C200" s="183" t="s">
        <v>607</v>
      </c>
      <c r="D200" s="184">
        <v>1637850</v>
      </c>
      <c r="E200" s="184">
        <f t="shared" si="12"/>
        <v>2335300</v>
      </c>
      <c r="F200" s="184">
        <f t="shared" si="15"/>
        <v>3438</v>
      </c>
      <c r="G200" s="200"/>
      <c r="I200" s="199">
        <v>198</v>
      </c>
      <c r="J200" s="183" t="s">
        <v>607</v>
      </c>
      <c r="K200" s="184">
        <v>1637850</v>
      </c>
      <c r="L200" s="201">
        <f t="shared" si="13"/>
        <v>2369950</v>
      </c>
      <c r="M200" s="201">
        <f t="shared" si="14"/>
        <v>3438</v>
      </c>
      <c r="N200" s="200"/>
    </row>
    <row r="201" spans="2:14">
      <c r="B201" s="199">
        <v>198</v>
      </c>
      <c r="C201" s="183" t="s">
        <v>1016</v>
      </c>
      <c r="D201" s="184">
        <v>1637850</v>
      </c>
      <c r="E201" s="184">
        <f t="shared" si="12"/>
        <v>2335300</v>
      </c>
      <c r="F201" s="184">
        <f t="shared" si="15"/>
        <v>0</v>
      </c>
      <c r="G201" s="200"/>
      <c r="I201" s="199">
        <v>199</v>
      </c>
      <c r="J201" s="183" t="s">
        <v>1016</v>
      </c>
      <c r="K201" s="184">
        <v>1637850</v>
      </c>
      <c r="L201" s="201">
        <f t="shared" si="13"/>
        <v>2369950</v>
      </c>
      <c r="M201" s="201">
        <f t="shared" si="14"/>
        <v>0</v>
      </c>
      <c r="N201" s="200"/>
    </row>
    <row r="202" spans="2:14">
      <c r="B202" s="199">
        <v>200</v>
      </c>
      <c r="C202" s="183" t="s">
        <v>288</v>
      </c>
      <c r="D202" s="184">
        <v>1632250</v>
      </c>
      <c r="E202" s="184">
        <f t="shared" si="12"/>
        <v>2340900</v>
      </c>
      <c r="F202" s="184">
        <f t="shared" si="15"/>
        <v>5600</v>
      </c>
      <c r="G202" s="200"/>
      <c r="I202" s="199">
        <v>200</v>
      </c>
      <c r="J202" s="183" t="s">
        <v>288</v>
      </c>
      <c r="K202" s="184">
        <v>1632250</v>
      </c>
      <c r="L202" s="201">
        <f t="shared" si="13"/>
        <v>2375550</v>
      </c>
      <c r="M202" s="201">
        <f t="shared" si="14"/>
        <v>5600</v>
      </c>
      <c r="N202" s="200"/>
    </row>
    <row r="203" spans="2:14">
      <c r="B203" s="199">
        <v>201</v>
      </c>
      <c r="C203" s="183" t="s">
        <v>896</v>
      </c>
      <c r="D203" s="184">
        <v>1627950</v>
      </c>
      <c r="E203" s="184">
        <f t="shared" si="12"/>
        <v>2345200</v>
      </c>
      <c r="F203" s="184">
        <f t="shared" si="15"/>
        <v>4300</v>
      </c>
      <c r="G203" s="200"/>
      <c r="I203" s="199">
        <v>201</v>
      </c>
      <c r="J203" s="183" t="s">
        <v>896</v>
      </c>
      <c r="K203" s="184">
        <v>1627950</v>
      </c>
      <c r="L203" s="201">
        <f t="shared" si="13"/>
        <v>2379850</v>
      </c>
      <c r="M203" s="201">
        <f t="shared" si="14"/>
        <v>4300</v>
      </c>
      <c r="N203" s="200"/>
    </row>
    <row r="204" spans="2:14">
      <c r="B204" s="199">
        <v>202</v>
      </c>
      <c r="C204" s="183" t="s">
        <v>851</v>
      </c>
      <c r="D204" s="184">
        <v>1626438</v>
      </c>
      <c r="E204" s="184">
        <f t="shared" si="12"/>
        <v>2346712</v>
      </c>
      <c r="F204" s="184">
        <f t="shared" si="15"/>
        <v>1512</v>
      </c>
      <c r="G204" s="200"/>
      <c r="I204" s="199">
        <v>202</v>
      </c>
      <c r="J204" s="183" t="s">
        <v>851</v>
      </c>
      <c r="K204" s="184">
        <v>1626438</v>
      </c>
      <c r="L204" s="201">
        <f t="shared" si="13"/>
        <v>2381362</v>
      </c>
      <c r="M204" s="201">
        <f t="shared" si="14"/>
        <v>1512</v>
      </c>
      <c r="N204" s="200"/>
    </row>
    <row r="205" spans="2:14">
      <c r="B205" s="199">
        <v>203</v>
      </c>
      <c r="C205" s="183" t="s">
        <v>941</v>
      </c>
      <c r="D205" s="184">
        <v>1626200</v>
      </c>
      <c r="E205" s="184">
        <f t="shared" si="12"/>
        <v>2346950</v>
      </c>
      <c r="F205" s="184">
        <f t="shared" si="15"/>
        <v>238</v>
      </c>
      <c r="G205" s="200"/>
      <c r="I205" s="199">
        <v>203</v>
      </c>
      <c r="J205" s="183" t="s">
        <v>941</v>
      </c>
      <c r="K205" s="184">
        <v>1626200</v>
      </c>
      <c r="L205" s="201">
        <f t="shared" si="13"/>
        <v>2381600</v>
      </c>
      <c r="M205" s="201">
        <f t="shared" si="14"/>
        <v>238</v>
      </c>
      <c r="N205" s="200"/>
    </row>
    <row r="206" spans="2:14">
      <c r="B206" s="199">
        <v>204</v>
      </c>
      <c r="C206" s="183" t="s">
        <v>676</v>
      </c>
      <c r="D206" s="184">
        <v>1625888</v>
      </c>
      <c r="E206" s="184">
        <f t="shared" si="12"/>
        <v>2347262</v>
      </c>
      <c r="F206" s="184">
        <f t="shared" si="15"/>
        <v>312</v>
      </c>
      <c r="G206" s="200"/>
      <c r="I206" s="199">
        <v>204</v>
      </c>
      <c r="J206" s="183" t="s">
        <v>676</v>
      </c>
      <c r="K206" s="184">
        <v>1625888</v>
      </c>
      <c r="L206" s="201">
        <f t="shared" si="13"/>
        <v>2381912</v>
      </c>
      <c r="M206" s="201">
        <f t="shared" si="14"/>
        <v>312</v>
      </c>
      <c r="N206" s="200"/>
    </row>
    <row r="207" spans="2:14">
      <c r="B207" s="199">
        <v>205</v>
      </c>
      <c r="C207" s="183" t="s">
        <v>379</v>
      </c>
      <c r="D207" s="184">
        <v>1625750</v>
      </c>
      <c r="E207" s="184">
        <f t="shared" si="12"/>
        <v>2347400</v>
      </c>
      <c r="F207" s="184">
        <f t="shared" si="15"/>
        <v>138</v>
      </c>
      <c r="G207" s="200"/>
      <c r="I207" s="199">
        <v>205</v>
      </c>
      <c r="J207" s="183" t="s">
        <v>379</v>
      </c>
      <c r="K207" s="184">
        <v>1625750</v>
      </c>
      <c r="L207" s="201">
        <f t="shared" si="13"/>
        <v>2382050</v>
      </c>
      <c r="M207" s="201">
        <f t="shared" si="14"/>
        <v>138</v>
      </c>
      <c r="N207" s="200"/>
    </row>
    <row r="208" spans="2:14">
      <c r="B208" s="199">
        <v>206</v>
      </c>
      <c r="C208" s="183" t="s">
        <v>1084</v>
      </c>
      <c r="D208" s="184">
        <v>1624926</v>
      </c>
      <c r="E208" s="184">
        <f t="shared" si="12"/>
        <v>2348224</v>
      </c>
      <c r="F208" s="184">
        <f t="shared" si="15"/>
        <v>824</v>
      </c>
      <c r="G208" s="200"/>
      <c r="I208" s="199">
        <v>206</v>
      </c>
      <c r="J208" s="183" t="s">
        <v>1084</v>
      </c>
      <c r="K208" s="184">
        <v>1624926</v>
      </c>
      <c r="L208" s="201">
        <f t="shared" si="13"/>
        <v>2382874</v>
      </c>
      <c r="M208" s="201">
        <f t="shared" si="14"/>
        <v>824</v>
      </c>
      <c r="N208" s="200"/>
    </row>
    <row r="209" spans="2:14">
      <c r="B209" s="199">
        <v>207</v>
      </c>
      <c r="C209" s="183" t="s">
        <v>440</v>
      </c>
      <c r="D209" s="184">
        <v>1619838</v>
      </c>
      <c r="E209" s="184">
        <f t="shared" si="12"/>
        <v>2353312</v>
      </c>
      <c r="F209" s="184">
        <f t="shared" si="15"/>
        <v>5088</v>
      </c>
      <c r="G209" s="200"/>
      <c r="I209" s="199">
        <v>207</v>
      </c>
      <c r="J209" s="183" t="s">
        <v>440</v>
      </c>
      <c r="K209" s="184">
        <v>1619838</v>
      </c>
      <c r="L209" s="201">
        <f t="shared" si="13"/>
        <v>2387962</v>
      </c>
      <c r="M209" s="201">
        <f t="shared" si="14"/>
        <v>5088</v>
      </c>
      <c r="N209" s="200"/>
    </row>
    <row r="210" spans="2:14">
      <c r="B210" s="199">
        <v>208</v>
      </c>
      <c r="C210" s="183" t="s">
        <v>937</v>
      </c>
      <c r="D210" s="184">
        <v>1612000</v>
      </c>
      <c r="E210" s="184">
        <f t="shared" si="12"/>
        <v>2361150</v>
      </c>
      <c r="F210" s="184">
        <f t="shared" si="15"/>
        <v>7838</v>
      </c>
      <c r="G210" s="200"/>
      <c r="I210" s="199">
        <v>208</v>
      </c>
      <c r="J210" s="183" t="s">
        <v>937</v>
      </c>
      <c r="K210" s="184">
        <v>1612000</v>
      </c>
      <c r="L210" s="201">
        <f t="shared" si="13"/>
        <v>2395800</v>
      </c>
      <c r="M210" s="201">
        <f t="shared" si="14"/>
        <v>7838</v>
      </c>
      <c r="N210" s="200"/>
    </row>
    <row r="211" spans="2:14">
      <c r="B211" s="199">
        <v>209</v>
      </c>
      <c r="C211" s="183" t="s">
        <v>334</v>
      </c>
      <c r="D211" s="184">
        <v>1611038</v>
      </c>
      <c r="E211" s="184">
        <f t="shared" si="12"/>
        <v>2362112</v>
      </c>
      <c r="F211" s="184">
        <f t="shared" si="15"/>
        <v>962</v>
      </c>
      <c r="G211" s="200"/>
      <c r="I211" s="199">
        <v>209</v>
      </c>
      <c r="J211" s="183" t="s">
        <v>334</v>
      </c>
      <c r="K211" s="184">
        <v>1611038</v>
      </c>
      <c r="L211" s="201">
        <f t="shared" si="13"/>
        <v>2396762</v>
      </c>
      <c r="M211" s="201">
        <f t="shared" si="14"/>
        <v>962</v>
      </c>
      <c r="N211" s="200"/>
    </row>
    <row r="212" spans="2:14">
      <c r="B212" s="199">
        <v>210</v>
      </c>
      <c r="C212" s="183" t="s">
        <v>306</v>
      </c>
      <c r="D212" s="184">
        <v>1605850</v>
      </c>
      <c r="E212" s="184">
        <f t="shared" si="12"/>
        <v>2367300</v>
      </c>
      <c r="F212" s="184">
        <f t="shared" si="15"/>
        <v>5188</v>
      </c>
      <c r="G212" s="200"/>
      <c r="I212" s="199">
        <v>210</v>
      </c>
      <c r="J212" s="183" t="s">
        <v>306</v>
      </c>
      <c r="K212" s="184">
        <v>1605850</v>
      </c>
      <c r="L212" s="201">
        <f t="shared" si="13"/>
        <v>2401950</v>
      </c>
      <c r="M212" s="201">
        <f t="shared" si="14"/>
        <v>5188</v>
      </c>
      <c r="N212" s="200"/>
    </row>
    <row r="213" spans="2:14">
      <c r="B213" s="199">
        <v>211</v>
      </c>
      <c r="C213" s="183" t="s">
        <v>428</v>
      </c>
      <c r="D213" s="184">
        <v>1604200</v>
      </c>
      <c r="E213" s="184">
        <f t="shared" si="12"/>
        <v>2368950</v>
      </c>
      <c r="F213" s="184">
        <f t="shared" si="15"/>
        <v>1650</v>
      </c>
      <c r="G213" s="200"/>
      <c r="I213" s="199">
        <v>211</v>
      </c>
      <c r="J213" s="183" t="s">
        <v>428</v>
      </c>
      <c r="K213" s="184">
        <v>1604200</v>
      </c>
      <c r="L213" s="201">
        <f t="shared" si="13"/>
        <v>2403600</v>
      </c>
      <c r="M213" s="201">
        <f t="shared" si="14"/>
        <v>1650</v>
      </c>
      <c r="N213" s="200"/>
    </row>
    <row r="214" spans="2:14">
      <c r="B214" s="199">
        <v>212</v>
      </c>
      <c r="C214" s="183" t="s">
        <v>855</v>
      </c>
      <c r="D214" s="184">
        <v>1595688</v>
      </c>
      <c r="E214" s="184">
        <f t="shared" si="12"/>
        <v>2377462</v>
      </c>
      <c r="F214" s="184">
        <f t="shared" si="15"/>
        <v>8512</v>
      </c>
      <c r="G214" s="200"/>
      <c r="I214" s="199">
        <v>212</v>
      </c>
      <c r="J214" s="183" t="s">
        <v>855</v>
      </c>
      <c r="K214" s="184">
        <v>1595688</v>
      </c>
      <c r="L214" s="201">
        <f t="shared" si="13"/>
        <v>2412112</v>
      </c>
      <c r="M214" s="201">
        <f t="shared" si="14"/>
        <v>8512</v>
      </c>
      <c r="N214" s="200"/>
    </row>
    <row r="215" spans="2:14">
      <c r="B215" s="199">
        <v>213</v>
      </c>
      <c r="C215" s="183" t="s">
        <v>375</v>
      </c>
      <c r="D215" s="184">
        <v>1593026</v>
      </c>
      <c r="E215" s="184">
        <f t="shared" si="12"/>
        <v>2380124</v>
      </c>
      <c r="F215" s="184">
        <f t="shared" si="15"/>
        <v>2662</v>
      </c>
      <c r="G215" s="200"/>
      <c r="I215" s="199">
        <v>213</v>
      </c>
      <c r="J215" s="183" t="s">
        <v>375</v>
      </c>
      <c r="K215" s="184">
        <v>1593026</v>
      </c>
      <c r="L215" s="201">
        <f t="shared" si="13"/>
        <v>2414774</v>
      </c>
      <c r="M215" s="201">
        <f t="shared" si="14"/>
        <v>2662</v>
      </c>
      <c r="N215" s="200"/>
    </row>
    <row r="216" spans="2:14">
      <c r="B216" s="199">
        <v>214</v>
      </c>
      <c r="C216" s="183" t="s">
        <v>510</v>
      </c>
      <c r="D216" s="184">
        <v>1589488</v>
      </c>
      <c r="E216" s="184">
        <f t="shared" si="12"/>
        <v>2383662</v>
      </c>
      <c r="F216" s="184">
        <f t="shared" si="15"/>
        <v>3538</v>
      </c>
      <c r="G216" s="200"/>
      <c r="I216" s="199">
        <v>214</v>
      </c>
      <c r="J216" s="183" t="s">
        <v>510</v>
      </c>
      <c r="K216" s="184">
        <v>1589488</v>
      </c>
      <c r="L216" s="201">
        <f t="shared" si="13"/>
        <v>2418312</v>
      </c>
      <c r="M216" s="201">
        <f t="shared" si="14"/>
        <v>3538</v>
      </c>
      <c r="N216" s="200"/>
    </row>
    <row r="217" spans="2:14">
      <c r="B217" s="199">
        <v>215</v>
      </c>
      <c r="C217" s="183" t="s">
        <v>269</v>
      </c>
      <c r="D217" s="184">
        <v>1582988</v>
      </c>
      <c r="E217" s="184">
        <f t="shared" si="12"/>
        <v>2390162</v>
      </c>
      <c r="F217" s="184">
        <f t="shared" si="15"/>
        <v>6500</v>
      </c>
      <c r="G217" s="200"/>
      <c r="I217" s="199">
        <v>215</v>
      </c>
      <c r="J217" s="183" t="s">
        <v>269</v>
      </c>
      <c r="K217" s="184">
        <v>1582988</v>
      </c>
      <c r="L217" s="201">
        <f t="shared" si="13"/>
        <v>2424812</v>
      </c>
      <c r="M217" s="201">
        <f t="shared" si="14"/>
        <v>6500</v>
      </c>
      <c r="N217" s="200"/>
    </row>
    <row r="218" spans="2:14">
      <c r="B218" s="199">
        <v>216</v>
      </c>
      <c r="C218" s="183" t="s">
        <v>493</v>
      </c>
      <c r="D218" s="184">
        <v>1580926</v>
      </c>
      <c r="E218" s="184">
        <f t="shared" si="12"/>
        <v>2392224</v>
      </c>
      <c r="F218" s="184">
        <f t="shared" si="15"/>
        <v>2062</v>
      </c>
      <c r="G218" s="200"/>
      <c r="I218" s="199">
        <v>216</v>
      </c>
      <c r="J218" s="183" t="s">
        <v>493</v>
      </c>
      <c r="K218" s="184">
        <v>1580926</v>
      </c>
      <c r="L218" s="201">
        <f t="shared" si="13"/>
        <v>2426874</v>
      </c>
      <c r="M218" s="201">
        <f t="shared" si="14"/>
        <v>2062</v>
      </c>
      <c r="N218" s="200"/>
    </row>
    <row r="219" spans="2:14">
      <c r="B219" s="199">
        <v>217</v>
      </c>
      <c r="C219" s="183" t="s">
        <v>494</v>
      </c>
      <c r="D219" s="184">
        <v>1580678</v>
      </c>
      <c r="E219" s="184">
        <f t="shared" si="12"/>
        <v>2392472</v>
      </c>
      <c r="F219" s="184">
        <f t="shared" si="15"/>
        <v>248</v>
      </c>
      <c r="G219" s="200"/>
      <c r="I219" s="199">
        <v>217</v>
      </c>
      <c r="J219" s="183" t="s">
        <v>494</v>
      </c>
      <c r="K219" s="184">
        <v>1580678</v>
      </c>
      <c r="L219" s="201">
        <f t="shared" si="13"/>
        <v>2427122</v>
      </c>
      <c r="M219" s="201">
        <f t="shared" si="14"/>
        <v>248</v>
      </c>
      <c r="N219" s="200"/>
    </row>
    <row r="220" spans="2:14">
      <c r="B220" s="199">
        <v>218</v>
      </c>
      <c r="C220" s="183" t="s">
        <v>641</v>
      </c>
      <c r="D220" s="184">
        <v>1574326</v>
      </c>
      <c r="E220" s="184">
        <f t="shared" si="12"/>
        <v>2398824</v>
      </c>
      <c r="F220" s="184">
        <f t="shared" si="15"/>
        <v>6352</v>
      </c>
      <c r="G220" s="200"/>
      <c r="I220" s="199">
        <v>218</v>
      </c>
      <c r="J220" s="183" t="s">
        <v>641</v>
      </c>
      <c r="K220" s="184">
        <v>1574326</v>
      </c>
      <c r="L220" s="201">
        <f t="shared" si="13"/>
        <v>2433474</v>
      </c>
      <c r="M220" s="201">
        <f t="shared" si="14"/>
        <v>6352</v>
      </c>
      <c r="N220" s="200"/>
    </row>
    <row r="221" spans="2:14">
      <c r="B221" s="199">
        <v>219</v>
      </c>
      <c r="C221" s="183" t="s">
        <v>175</v>
      </c>
      <c r="D221" s="184">
        <v>1570888</v>
      </c>
      <c r="E221" s="184">
        <f t="shared" si="12"/>
        <v>2402262</v>
      </c>
      <c r="F221" s="184">
        <f t="shared" si="15"/>
        <v>3438</v>
      </c>
      <c r="G221" s="200"/>
      <c r="I221" s="199">
        <v>219</v>
      </c>
      <c r="J221" s="183" t="s">
        <v>175</v>
      </c>
      <c r="K221" s="184">
        <v>1570888</v>
      </c>
      <c r="L221" s="201">
        <f t="shared" si="13"/>
        <v>2436912</v>
      </c>
      <c r="M221" s="201">
        <f t="shared" si="14"/>
        <v>3438</v>
      </c>
      <c r="N221" s="200"/>
    </row>
    <row r="222" spans="2:14">
      <c r="B222" s="199">
        <v>220</v>
      </c>
      <c r="C222" s="183" t="s">
        <v>775</v>
      </c>
      <c r="D222" s="184">
        <v>1568000</v>
      </c>
      <c r="E222" s="184">
        <f t="shared" si="12"/>
        <v>2405150</v>
      </c>
      <c r="F222" s="184">
        <f t="shared" si="15"/>
        <v>2888</v>
      </c>
      <c r="G222" s="200"/>
      <c r="I222" s="199">
        <v>220</v>
      </c>
      <c r="J222" s="183" t="s">
        <v>775</v>
      </c>
      <c r="K222" s="184">
        <v>1568000</v>
      </c>
      <c r="L222" s="201">
        <f t="shared" si="13"/>
        <v>2439800</v>
      </c>
      <c r="M222" s="201">
        <f t="shared" si="14"/>
        <v>2888</v>
      </c>
      <c r="N222" s="200"/>
    </row>
    <row r="223" spans="2:14">
      <c r="B223" s="199">
        <v>221</v>
      </c>
      <c r="C223" s="183" t="s">
        <v>949</v>
      </c>
      <c r="D223" s="184">
        <v>1567588</v>
      </c>
      <c r="E223" s="184">
        <f t="shared" si="12"/>
        <v>2405562</v>
      </c>
      <c r="F223" s="184">
        <f t="shared" si="15"/>
        <v>412</v>
      </c>
      <c r="G223" s="200"/>
      <c r="I223" s="199">
        <v>221</v>
      </c>
      <c r="J223" s="183" t="s">
        <v>949</v>
      </c>
      <c r="K223" s="184">
        <v>1567588</v>
      </c>
      <c r="L223" s="201">
        <f t="shared" si="13"/>
        <v>2440212</v>
      </c>
      <c r="M223" s="201">
        <f t="shared" si="14"/>
        <v>412</v>
      </c>
      <c r="N223" s="200"/>
    </row>
    <row r="224" spans="2:14">
      <c r="B224" s="199">
        <v>222</v>
      </c>
      <c r="C224" s="183" t="s">
        <v>577</v>
      </c>
      <c r="D224" s="184">
        <v>1565800</v>
      </c>
      <c r="E224" s="184">
        <f t="shared" si="12"/>
        <v>2407350</v>
      </c>
      <c r="F224" s="184">
        <f t="shared" si="15"/>
        <v>1788</v>
      </c>
      <c r="G224" s="200"/>
      <c r="I224" s="199">
        <v>222</v>
      </c>
      <c r="J224" s="183" t="s">
        <v>577</v>
      </c>
      <c r="K224" s="184">
        <v>1565800</v>
      </c>
      <c r="L224" s="201">
        <f t="shared" si="13"/>
        <v>2442000</v>
      </c>
      <c r="M224" s="201">
        <f t="shared" si="14"/>
        <v>1788</v>
      </c>
      <c r="N224" s="200"/>
    </row>
    <row r="225" spans="2:14">
      <c r="B225" s="199">
        <v>223</v>
      </c>
      <c r="C225" s="183" t="s">
        <v>969</v>
      </c>
      <c r="D225" s="184">
        <v>1565388</v>
      </c>
      <c r="E225" s="184">
        <f t="shared" si="12"/>
        <v>2407762</v>
      </c>
      <c r="F225" s="184">
        <f t="shared" si="15"/>
        <v>412</v>
      </c>
      <c r="G225" s="200"/>
      <c r="I225" s="199">
        <v>223</v>
      </c>
      <c r="J225" s="183" t="s">
        <v>969</v>
      </c>
      <c r="K225" s="184">
        <v>1565388</v>
      </c>
      <c r="L225" s="201">
        <f t="shared" si="13"/>
        <v>2442412</v>
      </c>
      <c r="M225" s="201">
        <f t="shared" si="14"/>
        <v>412</v>
      </c>
      <c r="N225" s="200"/>
    </row>
    <row r="226" spans="2:14">
      <c r="B226" s="199">
        <v>224</v>
      </c>
      <c r="C226" s="183" t="s">
        <v>356</v>
      </c>
      <c r="D226" s="184">
        <v>1564238</v>
      </c>
      <c r="E226" s="184">
        <f t="shared" si="12"/>
        <v>2408912</v>
      </c>
      <c r="F226" s="184">
        <f t="shared" si="15"/>
        <v>1150</v>
      </c>
      <c r="G226" s="200"/>
      <c r="I226" s="199">
        <v>224</v>
      </c>
      <c r="J226" s="183" t="s">
        <v>356</v>
      </c>
      <c r="K226" s="184">
        <v>1564238</v>
      </c>
      <c r="L226" s="201">
        <f t="shared" si="13"/>
        <v>2443562</v>
      </c>
      <c r="M226" s="201">
        <f t="shared" si="14"/>
        <v>1150</v>
      </c>
      <c r="N226" s="200"/>
    </row>
    <row r="227" spans="2:14">
      <c r="B227" s="199">
        <v>225</v>
      </c>
      <c r="C227" s="183" t="s">
        <v>513</v>
      </c>
      <c r="D227" s="184">
        <v>1561438</v>
      </c>
      <c r="E227" s="184">
        <f t="shared" si="12"/>
        <v>2411712</v>
      </c>
      <c r="F227" s="184">
        <f t="shared" si="15"/>
        <v>2800</v>
      </c>
      <c r="G227" s="200"/>
      <c r="I227" s="199">
        <v>225</v>
      </c>
      <c r="J227" s="183" t="s">
        <v>513</v>
      </c>
      <c r="K227" s="184">
        <v>1561438</v>
      </c>
      <c r="L227" s="201">
        <f t="shared" si="13"/>
        <v>2446362</v>
      </c>
      <c r="M227" s="201">
        <f t="shared" si="14"/>
        <v>2800</v>
      </c>
      <c r="N227" s="200"/>
    </row>
    <row r="228" spans="2:14">
      <c r="B228" s="199">
        <v>226</v>
      </c>
      <c r="C228" s="183" t="s">
        <v>464</v>
      </c>
      <c r="D228" s="184">
        <v>1553600</v>
      </c>
      <c r="E228" s="184">
        <f t="shared" si="12"/>
        <v>2419550</v>
      </c>
      <c r="F228" s="184">
        <f t="shared" si="15"/>
        <v>7838</v>
      </c>
      <c r="G228" s="200"/>
      <c r="I228" s="199">
        <v>226</v>
      </c>
      <c r="J228" s="183" t="s">
        <v>464</v>
      </c>
      <c r="K228" s="184">
        <v>1553600</v>
      </c>
      <c r="L228" s="201">
        <f t="shared" si="13"/>
        <v>2454200</v>
      </c>
      <c r="M228" s="201">
        <f t="shared" si="14"/>
        <v>7838</v>
      </c>
      <c r="N228" s="200"/>
    </row>
    <row r="229" spans="2:14">
      <c r="B229" s="199">
        <v>227</v>
      </c>
      <c r="C229" s="183" t="s">
        <v>186</v>
      </c>
      <c r="D229" s="184">
        <v>1544350</v>
      </c>
      <c r="E229" s="184">
        <f t="shared" si="12"/>
        <v>2428800</v>
      </c>
      <c r="F229" s="184">
        <f t="shared" si="15"/>
        <v>9250</v>
      </c>
      <c r="G229" s="200"/>
      <c r="I229" s="199">
        <v>227</v>
      </c>
      <c r="J229" s="183" t="s">
        <v>186</v>
      </c>
      <c r="K229" s="184">
        <v>1544350</v>
      </c>
      <c r="L229" s="201">
        <f t="shared" si="13"/>
        <v>2463450</v>
      </c>
      <c r="M229" s="201">
        <f t="shared" si="14"/>
        <v>9250</v>
      </c>
      <c r="N229" s="200"/>
    </row>
    <row r="230" spans="2:14">
      <c r="B230" s="199">
        <v>228</v>
      </c>
      <c r="C230" s="183" t="s">
        <v>360</v>
      </c>
      <c r="D230" s="184">
        <v>1542838</v>
      </c>
      <c r="E230" s="184">
        <f t="shared" si="12"/>
        <v>2430312</v>
      </c>
      <c r="F230" s="184">
        <f t="shared" si="15"/>
        <v>1512</v>
      </c>
      <c r="G230" s="200"/>
      <c r="I230" s="199">
        <v>228</v>
      </c>
      <c r="J230" s="183" t="s">
        <v>360</v>
      </c>
      <c r="K230" s="184">
        <v>1542838</v>
      </c>
      <c r="L230" s="201">
        <f t="shared" si="13"/>
        <v>2464962</v>
      </c>
      <c r="M230" s="201">
        <f t="shared" si="14"/>
        <v>1512</v>
      </c>
      <c r="N230" s="200"/>
    </row>
    <row r="231" spans="2:14">
      <c r="B231" s="199">
        <v>229</v>
      </c>
      <c r="C231" s="183" t="s">
        <v>416</v>
      </c>
      <c r="D231" s="184">
        <v>1542288</v>
      </c>
      <c r="E231" s="184">
        <f t="shared" si="12"/>
        <v>2430862</v>
      </c>
      <c r="F231" s="184">
        <f t="shared" si="15"/>
        <v>550</v>
      </c>
      <c r="G231" s="200"/>
      <c r="I231" s="199">
        <v>229</v>
      </c>
      <c r="J231" s="183" t="s">
        <v>416</v>
      </c>
      <c r="K231" s="184">
        <v>1542288</v>
      </c>
      <c r="L231" s="201">
        <f t="shared" si="13"/>
        <v>2465512</v>
      </c>
      <c r="M231" s="201">
        <f t="shared" si="14"/>
        <v>550</v>
      </c>
      <c r="N231" s="200"/>
    </row>
    <row r="232" spans="2:14">
      <c r="B232" s="199">
        <v>230</v>
      </c>
      <c r="C232" s="183" t="s">
        <v>484</v>
      </c>
      <c r="D232" s="184">
        <v>1541050</v>
      </c>
      <c r="E232" s="184">
        <f t="shared" si="12"/>
        <v>2432100</v>
      </c>
      <c r="F232" s="184">
        <f t="shared" si="15"/>
        <v>1238</v>
      </c>
      <c r="G232" s="200"/>
      <c r="I232" s="199">
        <v>230</v>
      </c>
      <c r="J232" s="183" t="s">
        <v>484</v>
      </c>
      <c r="K232" s="184">
        <v>1541050</v>
      </c>
      <c r="L232" s="201">
        <f t="shared" si="13"/>
        <v>2466750</v>
      </c>
      <c r="M232" s="201">
        <f t="shared" si="14"/>
        <v>1238</v>
      </c>
      <c r="N232" s="200"/>
    </row>
    <row r="233" spans="2:14">
      <c r="B233" s="199">
        <v>231</v>
      </c>
      <c r="C233" s="183" t="s">
        <v>882</v>
      </c>
      <c r="D233" s="184">
        <v>1539950</v>
      </c>
      <c r="E233" s="184">
        <f t="shared" si="12"/>
        <v>2433200</v>
      </c>
      <c r="F233" s="184">
        <f t="shared" si="15"/>
        <v>1100</v>
      </c>
      <c r="G233" s="200"/>
      <c r="I233" s="199">
        <v>231</v>
      </c>
      <c r="J233" s="183" t="s">
        <v>882</v>
      </c>
      <c r="K233" s="184">
        <v>1539950</v>
      </c>
      <c r="L233" s="201">
        <f t="shared" si="13"/>
        <v>2467850</v>
      </c>
      <c r="M233" s="201">
        <f t="shared" si="14"/>
        <v>1100</v>
      </c>
      <c r="N233" s="200"/>
    </row>
    <row r="234" spans="2:14">
      <c r="B234" s="199">
        <v>232</v>
      </c>
      <c r="C234" s="183" t="s">
        <v>975</v>
      </c>
      <c r="D234" s="184">
        <v>1538988</v>
      </c>
      <c r="E234" s="184">
        <f t="shared" si="12"/>
        <v>2434162</v>
      </c>
      <c r="F234" s="184">
        <f t="shared" si="15"/>
        <v>962</v>
      </c>
      <c r="G234" s="200"/>
      <c r="I234" s="199">
        <v>232</v>
      </c>
      <c r="J234" s="183" t="s">
        <v>975</v>
      </c>
      <c r="K234" s="184">
        <v>1538988</v>
      </c>
      <c r="L234" s="201">
        <f t="shared" si="13"/>
        <v>2468812</v>
      </c>
      <c r="M234" s="201">
        <f t="shared" si="14"/>
        <v>962</v>
      </c>
      <c r="N234" s="200"/>
    </row>
    <row r="235" spans="2:14">
      <c r="B235" s="199">
        <v>233</v>
      </c>
      <c r="C235" s="183" t="s">
        <v>448</v>
      </c>
      <c r="D235" s="184">
        <v>1535550</v>
      </c>
      <c r="E235" s="184">
        <f t="shared" si="12"/>
        <v>2437600</v>
      </c>
      <c r="F235" s="184">
        <f t="shared" si="15"/>
        <v>3438</v>
      </c>
      <c r="G235" s="200"/>
      <c r="I235" s="199">
        <v>233</v>
      </c>
      <c r="J235" s="183" t="s">
        <v>448</v>
      </c>
      <c r="K235" s="184">
        <v>1535550</v>
      </c>
      <c r="L235" s="201">
        <f t="shared" si="13"/>
        <v>2472250</v>
      </c>
      <c r="M235" s="201">
        <f t="shared" si="14"/>
        <v>3438</v>
      </c>
      <c r="N235" s="200"/>
    </row>
    <row r="236" spans="2:14">
      <c r="B236" s="199">
        <v>234</v>
      </c>
      <c r="C236" s="183" t="s">
        <v>942</v>
      </c>
      <c r="D236" s="184">
        <v>1535450</v>
      </c>
      <c r="E236" s="184">
        <f t="shared" si="12"/>
        <v>2437700</v>
      </c>
      <c r="F236" s="184">
        <f t="shared" si="15"/>
        <v>100</v>
      </c>
      <c r="G236" s="200"/>
      <c r="I236" s="199">
        <v>234</v>
      </c>
      <c r="J236" s="183" t="s">
        <v>942</v>
      </c>
      <c r="K236" s="184">
        <v>1535450</v>
      </c>
      <c r="L236" s="201">
        <f t="shared" si="13"/>
        <v>2472350</v>
      </c>
      <c r="M236" s="201">
        <f t="shared" si="14"/>
        <v>100</v>
      </c>
      <c r="N236" s="200"/>
    </row>
    <row r="237" spans="2:14">
      <c r="B237" s="199">
        <v>235</v>
      </c>
      <c r="C237" s="183" t="s">
        <v>959</v>
      </c>
      <c r="D237" s="184">
        <v>1533488</v>
      </c>
      <c r="E237" s="184">
        <f t="shared" si="12"/>
        <v>2439662</v>
      </c>
      <c r="F237" s="184">
        <f t="shared" si="15"/>
        <v>1962</v>
      </c>
      <c r="G237" s="200"/>
      <c r="I237" s="199">
        <v>235</v>
      </c>
      <c r="J237" s="183" t="s">
        <v>959</v>
      </c>
      <c r="K237" s="184">
        <v>1533488</v>
      </c>
      <c r="L237" s="201">
        <f t="shared" si="13"/>
        <v>2474312</v>
      </c>
      <c r="M237" s="201">
        <f t="shared" si="14"/>
        <v>1962</v>
      </c>
      <c r="N237" s="200"/>
    </row>
    <row r="238" spans="2:14">
      <c r="B238" s="199">
        <v>236</v>
      </c>
      <c r="C238" s="183" t="s">
        <v>813</v>
      </c>
      <c r="D238" s="184">
        <v>1532850</v>
      </c>
      <c r="E238" s="184">
        <f t="shared" si="12"/>
        <v>2440300</v>
      </c>
      <c r="F238" s="184">
        <f t="shared" si="15"/>
        <v>638</v>
      </c>
      <c r="G238" s="200"/>
      <c r="I238" s="199">
        <v>236</v>
      </c>
      <c r="J238" s="183" t="s">
        <v>813</v>
      </c>
      <c r="K238" s="184">
        <v>1532850</v>
      </c>
      <c r="L238" s="201">
        <f t="shared" si="13"/>
        <v>2474950</v>
      </c>
      <c r="M238" s="201">
        <f t="shared" si="14"/>
        <v>638</v>
      </c>
      <c r="N238" s="200"/>
    </row>
    <row r="239" spans="2:14">
      <c r="B239" s="199">
        <v>237</v>
      </c>
      <c r="C239" s="183" t="s">
        <v>228</v>
      </c>
      <c r="D239" s="184">
        <v>1532250</v>
      </c>
      <c r="E239" s="184">
        <f t="shared" si="12"/>
        <v>2440900</v>
      </c>
      <c r="F239" s="184">
        <f t="shared" si="15"/>
        <v>600</v>
      </c>
      <c r="G239" s="200"/>
      <c r="I239" s="199">
        <v>237</v>
      </c>
      <c r="J239" s="183" t="s">
        <v>228</v>
      </c>
      <c r="K239" s="184">
        <v>1532250</v>
      </c>
      <c r="L239" s="201">
        <f t="shared" si="13"/>
        <v>2475550</v>
      </c>
      <c r="M239" s="201">
        <f t="shared" si="14"/>
        <v>600</v>
      </c>
      <c r="N239" s="200"/>
    </row>
    <row r="240" spans="2:14">
      <c r="B240" s="199">
        <v>238</v>
      </c>
      <c r="C240" s="183" t="s">
        <v>957</v>
      </c>
      <c r="D240" s="184">
        <v>1530188</v>
      </c>
      <c r="E240" s="184">
        <f t="shared" si="12"/>
        <v>2442962</v>
      </c>
      <c r="F240" s="184">
        <f t="shared" si="15"/>
        <v>2062</v>
      </c>
      <c r="G240" s="200"/>
      <c r="I240" s="199">
        <v>238</v>
      </c>
      <c r="J240" s="183" t="s">
        <v>957</v>
      </c>
      <c r="K240" s="184">
        <v>1530188</v>
      </c>
      <c r="L240" s="201">
        <f t="shared" si="13"/>
        <v>2477612</v>
      </c>
      <c r="M240" s="201">
        <f t="shared" si="14"/>
        <v>2062</v>
      </c>
      <c r="N240" s="200"/>
    </row>
    <row r="241" spans="2:14">
      <c r="B241" s="199">
        <v>239</v>
      </c>
      <c r="C241" s="183" t="s">
        <v>266</v>
      </c>
      <c r="D241" s="184">
        <v>1525000</v>
      </c>
      <c r="E241" s="184">
        <f t="shared" si="12"/>
        <v>2448150</v>
      </c>
      <c r="F241" s="184">
        <f t="shared" si="15"/>
        <v>5188</v>
      </c>
      <c r="G241" s="200"/>
      <c r="I241" s="199">
        <v>239</v>
      </c>
      <c r="J241" s="183" t="s">
        <v>266</v>
      </c>
      <c r="K241" s="184">
        <v>1525000</v>
      </c>
      <c r="L241" s="201">
        <f t="shared" si="13"/>
        <v>2482800</v>
      </c>
      <c r="M241" s="201">
        <f t="shared" si="14"/>
        <v>5188</v>
      </c>
      <c r="N241" s="200"/>
    </row>
    <row r="242" spans="2:14">
      <c r="B242" s="199">
        <v>240</v>
      </c>
      <c r="C242" s="183" t="s">
        <v>730</v>
      </c>
      <c r="D242" s="184">
        <v>1524688</v>
      </c>
      <c r="E242" s="184">
        <f t="shared" si="12"/>
        <v>2448462</v>
      </c>
      <c r="F242" s="184">
        <f t="shared" si="15"/>
        <v>312</v>
      </c>
      <c r="G242" s="200"/>
      <c r="I242" s="199">
        <v>240</v>
      </c>
      <c r="J242" s="183" t="s">
        <v>730</v>
      </c>
      <c r="K242" s="184">
        <v>1524688</v>
      </c>
      <c r="L242" s="201">
        <f t="shared" si="13"/>
        <v>2483112</v>
      </c>
      <c r="M242" s="201">
        <f t="shared" si="14"/>
        <v>312</v>
      </c>
      <c r="N242" s="200"/>
    </row>
    <row r="243" spans="2:14">
      <c r="B243" s="199">
        <v>241</v>
      </c>
      <c r="C243" s="183" t="s">
        <v>1025</v>
      </c>
      <c r="D243" s="184">
        <v>1523350</v>
      </c>
      <c r="E243" s="184">
        <f t="shared" si="12"/>
        <v>2449800</v>
      </c>
      <c r="F243" s="184">
        <f t="shared" si="15"/>
        <v>1338</v>
      </c>
      <c r="G243" s="200"/>
      <c r="I243" s="199">
        <v>241</v>
      </c>
      <c r="J243" s="183" t="s">
        <v>1025</v>
      </c>
      <c r="K243" s="184">
        <v>1523350</v>
      </c>
      <c r="L243" s="201">
        <f t="shared" si="13"/>
        <v>2484450</v>
      </c>
      <c r="M243" s="201">
        <f t="shared" si="14"/>
        <v>1338</v>
      </c>
      <c r="N243" s="200"/>
    </row>
    <row r="244" spans="2:14">
      <c r="B244" s="199">
        <v>242</v>
      </c>
      <c r="C244" s="183" t="s">
        <v>903</v>
      </c>
      <c r="D244" s="184">
        <v>1523340</v>
      </c>
      <c r="E244" s="184">
        <f t="shared" si="12"/>
        <v>2449810</v>
      </c>
      <c r="F244" s="184">
        <f t="shared" si="15"/>
        <v>10</v>
      </c>
      <c r="G244" s="200"/>
      <c r="I244" s="199">
        <v>242</v>
      </c>
      <c r="J244" s="183" t="s">
        <v>903</v>
      </c>
      <c r="K244" s="184">
        <v>1523340</v>
      </c>
      <c r="L244" s="201">
        <f t="shared" si="13"/>
        <v>2484460</v>
      </c>
      <c r="M244" s="201">
        <f t="shared" si="14"/>
        <v>10</v>
      </c>
      <c r="N244" s="200"/>
    </row>
    <row r="245" spans="2:14">
      <c r="B245" s="199">
        <v>243</v>
      </c>
      <c r="C245" s="183" t="s">
        <v>1013</v>
      </c>
      <c r="D245" s="184">
        <v>1518500</v>
      </c>
      <c r="E245" s="184">
        <f t="shared" si="12"/>
        <v>2454650</v>
      </c>
      <c r="F245" s="184">
        <f t="shared" si="15"/>
        <v>4840</v>
      </c>
      <c r="G245" s="200"/>
      <c r="I245" s="199">
        <v>243</v>
      </c>
      <c r="J245" s="183" t="s">
        <v>1013</v>
      </c>
      <c r="K245" s="184">
        <v>1518500</v>
      </c>
      <c r="L245" s="201">
        <f t="shared" si="13"/>
        <v>2489300</v>
      </c>
      <c r="M245" s="201">
        <f t="shared" si="14"/>
        <v>4840</v>
      </c>
      <c r="N245" s="200"/>
    </row>
    <row r="246" spans="2:14">
      <c r="B246" s="199">
        <v>244</v>
      </c>
      <c r="C246" s="183" t="s">
        <v>1072</v>
      </c>
      <c r="D246" s="184">
        <v>1510800</v>
      </c>
      <c r="E246" s="184">
        <f t="shared" si="12"/>
        <v>2462350</v>
      </c>
      <c r="F246" s="184">
        <f t="shared" si="15"/>
        <v>7700</v>
      </c>
      <c r="G246" s="200"/>
      <c r="I246" s="199">
        <v>244</v>
      </c>
      <c r="J246" s="183" t="s">
        <v>1072</v>
      </c>
      <c r="K246" s="184">
        <v>1510800</v>
      </c>
      <c r="L246" s="201">
        <f t="shared" si="13"/>
        <v>2497000</v>
      </c>
      <c r="M246" s="201">
        <f t="shared" si="14"/>
        <v>7700</v>
      </c>
      <c r="N246" s="200"/>
    </row>
    <row r="247" spans="2:14">
      <c r="B247" s="199">
        <v>245</v>
      </c>
      <c r="C247" s="183" t="s">
        <v>200</v>
      </c>
      <c r="D247" s="184">
        <v>1507088</v>
      </c>
      <c r="E247" s="184">
        <f t="shared" si="12"/>
        <v>2466062</v>
      </c>
      <c r="F247" s="184">
        <f t="shared" si="15"/>
        <v>3712</v>
      </c>
      <c r="G247" s="200"/>
      <c r="I247" s="199">
        <v>245</v>
      </c>
      <c r="J247" s="183" t="s">
        <v>200</v>
      </c>
      <c r="K247" s="184">
        <v>1507088</v>
      </c>
      <c r="L247" s="201">
        <f t="shared" si="13"/>
        <v>2500712</v>
      </c>
      <c r="M247" s="201">
        <f t="shared" si="14"/>
        <v>3712</v>
      </c>
      <c r="N247" s="200"/>
    </row>
    <row r="248" spans="2:14">
      <c r="B248" s="199">
        <v>246</v>
      </c>
      <c r="C248" s="183" t="s">
        <v>1042</v>
      </c>
      <c r="D248" s="184">
        <v>1507038</v>
      </c>
      <c r="E248" s="184">
        <f t="shared" si="12"/>
        <v>2466112</v>
      </c>
      <c r="F248" s="184">
        <f t="shared" si="15"/>
        <v>50</v>
      </c>
      <c r="G248" s="200"/>
      <c r="I248" s="199">
        <v>246</v>
      </c>
      <c r="J248" s="183" t="s">
        <v>1042</v>
      </c>
      <c r="K248" s="184">
        <v>1507038</v>
      </c>
      <c r="L248" s="201">
        <f t="shared" si="13"/>
        <v>2500762</v>
      </c>
      <c r="M248" s="201">
        <f t="shared" si="14"/>
        <v>50</v>
      </c>
      <c r="N248" s="200"/>
    </row>
    <row r="249" spans="2:14">
      <c r="B249" s="199">
        <v>247</v>
      </c>
      <c r="C249" s="183" t="s">
        <v>1061</v>
      </c>
      <c r="D249" s="184">
        <v>1505988</v>
      </c>
      <c r="E249" s="184">
        <f t="shared" si="12"/>
        <v>2467162</v>
      </c>
      <c r="F249" s="184">
        <f t="shared" si="15"/>
        <v>1050</v>
      </c>
      <c r="G249" s="200"/>
      <c r="I249" s="199">
        <v>247</v>
      </c>
      <c r="J249" s="183" t="s">
        <v>1061</v>
      </c>
      <c r="K249" s="184">
        <v>1505988</v>
      </c>
      <c r="L249" s="201">
        <f t="shared" si="13"/>
        <v>2501812</v>
      </c>
      <c r="M249" s="201">
        <f t="shared" si="14"/>
        <v>1050</v>
      </c>
      <c r="N249" s="200"/>
    </row>
    <row r="250" spans="2:14">
      <c r="B250" s="199">
        <v>248</v>
      </c>
      <c r="C250" s="183" t="s">
        <v>472</v>
      </c>
      <c r="D250" s="184">
        <v>1505300</v>
      </c>
      <c r="E250" s="184">
        <f t="shared" si="12"/>
        <v>2467850</v>
      </c>
      <c r="F250" s="184">
        <f t="shared" si="15"/>
        <v>688</v>
      </c>
      <c r="G250" s="200"/>
      <c r="I250" s="199">
        <v>248</v>
      </c>
      <c r="J250" s="183" t="s">
        <v>472</v>
      </c>
      <c r="K250" s="184">
        <v>1505300</v>
      </c>
      <c r="L250" s="201">
        <f t="shared" si="13"/>
        <v>2502500</v>
      </c>
      <c r="M250" s="201">
        <f t="shared" si="14"/>
        <v>688</v>
      </c>
      <c r="N250" s="200"/>
    </row>
    <row r="251" spans="2:14">
      <c r="B251" s="199">
        <v>249</v>
      </c>
      <c r="C251" s="183" t="s">
        <v>699</v>
      </c>
      <c r="D251" s="184">
        <v>1503788</v>
      </c>
      <c r="E251" s="184">
        <f t="shared" si="12"/>
        <v>2469362</v>
      </c>
      <c r="F251" s="184">
        <f t="shared" si="15"/>
        <v>1512</v>
      </c>
      <c r="G251" s="200"/>
      <c r="I251" s="199">
        <v>249</v>
      </c>
      <c r="J251" s="183" t="s">
        <v>699</v>
      </c>
      <c r="K251" s="184">
        <v>1503788</v>
      </c>
      <c r="L251" s="201">
        <f t="shared" si="13"/>
        <v>2504012</v>
      </c>
      <c r="M251" s="201">
        <f t="shared" si="14"/>
        <v>1512</v>
      </c>
      <c r="N251" s="200"/>
    </row>
    <row r="252" spans="2:14">
      <c r="B252" s="199">
        <v>250</v>
      </c>
      <c r="C252" s="183" t="s">
        <v>681</v>
      </c>
      <c r="D252" s="184">
        <v>1503288</v>
      </c>
      <c r="E252" s="184">
        <f t="shared" si="12"/>
        <v>2469862</v>
      </c>
      <c r="F252" s="184">
        <f t="shared" si="15"/>
        <v>500</v>
      </c>
      <c r="G252" s="200"/>
      <c r="I252" s="199">
        <v>250</v>
      </c>
      <c r="J252" s="183" t="s">
        <v>681</v>
      </c>
      <c r="K252" s="184">
        <v>1503288</v>
      </c>
      <c r="L252" s="201">
        <f t="shared" si="13"/>
        <v>2504512</v>
      </c>
      <c r="M252" s="201">
        <f t="shared" si="14"/>
        <v>500</v>
      </c>
      <c r="N252" s="200"/>
    </row>
    <row r="253" spans="2:14">
      <c r="B253" s="199">
        <v>251</v>
      </c>
      <c r="C253" s="183" t="s">
        <v>478</v>
      </c>
      <c r="D253" s="184">
        <v>1502550</v>
      </c>
      <c r="E253" s="184">
        <f t="shared" si="12"/>
        <v>2470600</v>
      </c>
      <c r="F253" s="184">
        <f t="shared" si="15"/>
        <v>738</v>
      </c>
      <c r="G253" s="200"/>
      <c r="I253" s="199">
        <v>251</v>
      </c>
      <c r="J253" s="183" t="s">
        <v>478</v>
      </c>
      <c r="K253" s="184">
        <v>1502550</v>
      </c>
      <c r="L253" s="201">
        <f t="shared" si="13"/>
        <v>2505250</v>
      </c>
      <c r="M253" s="201">
        <f t="shared" si="14"/>
        <v>738</v>
      </c>
      <c r="N253" s="200"/>
    </row>
    <row r="254" spans="2:14">
      <c r="B254" s="199">
        <v>252</v>
      </c>
      <c r="C254" s="183" t="s">
        <v>457</v>
      </c>
      <c r="D254" s="184">
        <v>1498150</v>
      </c>
      <c r="E254" s="184">
        <f t="shared" si="12"/>
        <v>2475000</v>
      </c>
      <c r="F254" s="184">
        <f t="shared" si="15"/>
        <v>4400</v>
      </c>
      <c r="G254" s="200"/>
      <c r="I254" s="199">
        <v>252</v>
      </c>
      <c r="J254" s="183" t="s">
        <v>457</v>
      </c>
      <c r="K254" s="184">
        <v>1498150</v>
      </c>
      <c r="L254" s="201">
        <f t="shared" si="13"/>
        <v>2509650</v>
      </c>
      <c r="M254" s="201">
        <f t="shared" si="14"/>
        <v>4400</v>
      </c>
      <c r="N254" s="200"/>
    </row>
    <row r="255" spans="2:14">
      <c r="B255" s="199">
        <v>253</v>
      </c>
      <c r="C255" s="183" t="s">
        <v>852</v>
      </c>
      <c r="D255" s="184">
        <v>1494850</v>
      </c>
      <c r="E255" s="184">
        <f t="shared" si="12"/>
        <v>2478300</v>
      </c>
      <c r="F255" s="184">
        <f t="shared" si="15"/>
        <v>3300</v>
      </c>
      <c r="G255" s="200"/>
      <c r="I255" s="199">
        <v>253</v>
      </c>
      <c r="J255" s="183" t="s">
        <v>852</v>
      </c>
      <c r="K255" s="184">
        <v>1494850</v>
      </c>
      <c r="L255" s="201">
        <f t="shared" si="13"/>
        <v>2512950</v>
      </c>
      <c r="M255" s="201">
        <f t="shared" si="14"/>
        <v>3300</v>
      </c>
      <c r="N255" s="200"/>
    </row>
    <row r="256" spans="2:14">
      <c r="B256" s="199">
        <v>254</v>
      </c>
      <c r="C256" s="183" t="s">
        <v>314</v>
      </c>
      <c r="D256" s="184">
        <v>1490450</v>
      </c>
      <c r="E256" s="184">
        <f t="shared" si="12"/>
        <v>2482700</v>
      </c>
      <c r="F256" s="184">
        <f t="shared" si="15"/>
        <v>4400</v>
      </c>
      <c r="G256" s="200"/>
      <c r="I256" s="199">
        <v>254</v>
      </c>
      <c r="J256" s="183" t="s">
        <v>314</v>
      </c>
      <c r="K256" s="184">
        <v>1490450</v>
      </c>
      <c r="L256" s="201">
        <f t="shared" si="13"/>
        <v>2517350</v>
      </c>
      <c r="M256" s="201">
        <f t="shared" si="14"/>
        <v>4400</v>
      </c>
      <c r="N256" s="200"/>
    </row>
    <row r="257" spans="2:14">
      <c r="B257" s="199">
        <v>255</v>
      </c>
      <c r="C257" s="183" t="s">
        <v>988</v>
      </c>
      <c r="D257" s="184">
        <v>1484538</v>
      </c>
      <c r="E257" s="184">
        <f t="shared" si="12"/>
        <v>2488612</v>
      </c>
      <c r="F257" s="184">
        <f t="shared" si="15"/>
        <v>5912</v>
      </c>
      <c r="G257" s="200"/>
      <c r="I257" s="199">
        <v>255</v>
      </c>
      <c r="J257" s="183" t="s">
        <v>988</v>
      </c>
      <c r="K257" s="184">
        <v>1484538</v>
      </c>
      <c r="L257" s="201">
        <f t="shared" si="13"/>
        <v>2523262</v>
      </c>
      <c r="M257" s="201">
        <f t="shared" si="14"/>
        <v>5912</v>
      </c>
      <c r="N257" s="200"/>
    </row>
    <row r="258" spans="2:14">
      <c r="B258" s="199">
        <v>256</v>
      </c>
      <c r="C258" s="183" t="s">
        <v>529</v>
      </c>
      <c r="D258" s="184">
        <v>1480050</v>
      </c>
      <c r="E258" s="184">
        <f t="shared" si="12"/>
        <v>2493100</v>
      </c>
      <c r="F258" s="184">
        <f t="shared" si="15"/>
        <v>4488</v>
      </c>
      <c r="G258" s="200"/>
      <c r="I258" s="199">
        <v>256</v>
      </c>
      <c r="J258" s="183" t="s">
        <v>529</v>
      </c>
      <c r="K258" s="184">
        <v>1480050</v>
      </c>
      <c r="L258" s="201">
        <f t="shared" si="13"/>
        <v>2527750</v>
      </c>
      <c r="M258" s="201">
        <f t="shared" si="14"/>
        <v>4488</v>
      </c>
      <c r="N258" s="200"/>
    </row>
    <row r="259" spans="2:14">
      <c r="B259" s="199">
        <v>257</v>
      </c>
      <c r="C259" s="183" t="s">
        <v>887</v>
      </c>
      <c r="D259" s="184">
        <v>1478250</v>
      </c>
      <c r="E259" s="184">
        <f t="shared" si="12"/>
        <v>2494900</v>
      </c>
      <c r="F259" s="184">
        <f t="shared" si="15"/>
        <v>1800</v>
      </c>
      <c r="G259" s="200"/>
      <c r="I259" s="199">
        <v>257</v>
      </c>
      <c r="J259" s="183" t="s">
        <v>887</v>
      </c>
      <c r="K259" s="184">
        <v>1478250</v>
      </c>
      <c r="L259" s="201">
        <f t="shared" si="13"/>
        <v>2529550</v>
      </c>
      <c r="M259" s="201">
        <f t="shared" si="14"/>
        <v>1800</v>
      </c>
      <c r="N259" s="200"/>
    </row>
    <row r="260" spans="2:14">
      <c r="B260" s="199">
        <v>258</v>
      </c>
      <c r="C260" s="183" t="s">
        <v>673</v>
      </c>
      <c r="D260" s="184">
        <v>1463638</v>
      </c>
      <c r="E260" s="184">
        <f t="shared" si="12"/>
        <v>2509512</v>
      </c>
      <c r="F260" s="184">
        <f t="shared" si="15"/>
        <v>14612</v>
      </c>
      <c r="G260" s="200"/>
      <c r="I260" s="199">
        <v>258</v>
      </c>
      <c r="J260" s="183" t="s">
        <v>673</v>
      </c>
      <c r="K260" s="184">
        <v>1463638</v>
      </c>
      <c r="L260" s="201">
        <f t="shared" si="13"/>
        <v>2544162</v>
      </c>
      <c r="M260" s="201">
        <f t="shared" si="14"/>
        <v>14612</v>
      </c>
      <c r="N260" s="200"/>
    </row>
    <row r="261" spans="2:14">
      <c r="B261" s="199">
        <v>259</v>
      </c>
      <c r="C261" s="183" t="s">
        <v>507</v>
      </c>
      <c r="D261" s="184">
        <v>1463500</v>
      </c>
      <c r="E261" s="184">
        <f t="shared" ref="E261:E324" si="16">$D$3-D261</f>
        <v>2509650</v>
      </c>
      <c r="F261" s="184">
        <f t="shared" si="15"/>
        <v>138</v>
      </c>
      <c r="G261" s="200"/>
      <c r="I261" s="199">
        <v>259</v>
      </c>
      <c r="J261" s="183" t="s">
        <v>507</v>
      </c>
      <c r="K261" s="184">
        <v>1463500</v>
      </c>
      <c r="L261" s="201">
        <f t="shared" ref="L261:L324" si="17">$K$3-K261</f>
        <v>2544300</v>
      </c>
      <c r="M261" s="201">
        <f t="shared" ref="M261:M324" si="18">K260-K261</f>
        <v>138</v>
      </c>
      <c r="N261" s="200"/>
    </row>
    <row r="262" spans="2:14">
      <c r="B262" s="199">
        <v>259</v>
      </c>
      <c r="C262" s="183" t="s">
        <v>1105</v>
      </c>
      <c r="D262" s="184">
        <v>1463500</v>
      </c>
      <c r="E262" s="184">
        <f t="shared" si="16"/>
        <v>2509650</v>
      </c>
      <c r="F262" s="184">
        <f t="shared" ref="F262:F325" si="19">D261-D262</f>
        <v>0</v>
      </c>
      <c r="G262" s="200"/>
      <c r="I262" s="199">
        <v>260</v>
      </c>
      <c r="J262" s="183" t="s">
        <v>1105</v>
      </c>
      <c r="K262" s="184">
        <v>1463500</v>
      </c>
      <c r="L262" s="201">
        <f t="shared" si="17"/>
        <v>2544300</v>
      </c>
      <c r="M262" s="201">
        <f t="shared" si="18"/>
        <v>0</v>
      </c>
      <c r="N262" s="200"/>
    </row>
    <row r="263" spans="2:14">
      <c r="B263" s="199">
        <v>261</v>
      </c>
      <c r="C263" s="183" t="s">
        <v>290</v>
      </c>
      <c r="D263" s="184">
        <v>1457588</v>
      </c>
      <c r="E263" s="184">
        <f t="shared" si="16"/>
        <v>2515562</v>
      </c>
      <c r="F263" s="184">
        <f t="shared" si="19"/>
        <v>5912</v>
      </c>
      <c r="G263" s="200"/>
      <c r="I263" s="199">
        <v>261</v>
      </c>
      <c r="J263" s="183" t="s">
        <v>290</v>
      </c>
      <c r="K263" s="184">
        <v>1457588</v>
      </c>
      <c r="L263" s="201">
        <f t="shared" si="17"/>
        <v>2550212</v>
      </c>
      <c r="M263" s="201">
        <f t="shared" si="18"/>
        <v>5912</v>
      </c>
      <c r="N263" s="200"/>
    </row>
    <row r="264" spans="2:14">
      <c r="B264" s="199">
        <v>262</v>
      </c>
      <c r="C264" s="183" t="s">
        <v>656</v>
      </c>
      <c r="D264" s="184">
        <v>1444888</v>
      </c>
      <c r="E264" s="184">
        <f t="shared" si="16"/>
        <v>2528262</v>
      </c>
      <c r="F264" s="184">
        <f t="shared" si="19"/>
        <v>12700</v>
      </c>
      <c r="G264" s="200"/>
      <c r="I264" s="199">
        <v>262</v>
      </c>
      <c r="J264" s="183" t="s">
        <v>656</v>
      </c>
      <c r="K264" s="184">
        <v>1444888</v>
      </c>
      <c r="L264" s="201">
        <f t="shared" si="17"/>
        <v>2562912</v>
      </c>
      <c r="M264" s="201">
        <f t="shared" si="18"/>
        <v>12700</v>
      </c>
      <c r="N264" s="200"/>
    </row>
    <row r="265" spans="2:14">
      <c r="B265" s="199">
        <v>263</v>
      </c>
      <c r="C265" s="183" t="s">
        <v>938</v>
      </c>
      <c r="D265" s="184">
        <v>1441226</v>
      </c>
      <c r="E265" s="184">
        <f t="shared" si="16"/>
        <v>2531924</v>
      </c>
      <c r="F265" s="184">
        <f t="shared" si="19"/>
        <v>3662</v>
      </c>
      <c r="G265" s="200"/>
      <c r="I265" s="199">
        <v>263</v>
      </c>
      <c r="J265" s="183" t="s">
        <v>938</v>
      </c>
      <c r="K265" s="184">
        <v>1441226</v>
      </c>
      <c r="L265" s="201">
        <f t="shared" si="17"/>
        <v>2566574</v>
      </c>
      <c r="M265" s="201">
        <f t="shared" si="18"/>
        <v>3662</v>
      </c>
      <c r="N265" s="200"/>
    </row>
    <row r="266" spans="2:14">
      <c r="B266" s="199">
        <v>264</v>
      </c>
      <c r="C266" s="183" t="s">
        <v>446</v>
      </c>
      <c r="D266" s="184">
        <v>1439626</v>
      </c>
      <c r="E266" s="184">
        <f t="shared" si="16"/>
        <v>2533524</v>
      </c>
      <c r="F266" s="184">
        <f t="shared" si="19"/>
        <v>1600</v>
      </c>
      <c r="G266" s="200"/>
      <c r="I266" s="199">
        <v>264</v>
      </c>
      <c r="J266" s="183" t="s">
        <v>446</v>
      </c>
      <c r="K266" s="184">
        <v>1439626</v>
      </c>
      <c r="L266" s="201">
        <f t="shared" si="17"/>
        <v>2568174</v>
      </c>
      <c r="M266" s="201">
        <f t="shared" si="18"/>
        <v>1600</v>
      </c>
      <c r="N266" s="200"/>
    </row>
    <row r="267" spans="2:14">
      <c r="B267" s="199">
        <v>265</v>
      </c>
      <c r="C267" s="183" t="s">
        <v>848</v>
      </c>
      <c r="D267" s="184">
        <v>1436688</v>
      </c>
      <c r="E267" s="184">
        <f t="shared" si="16"/>
        <v>2536462</v>
      </c>
      <c r="F267" s="184">
        <f t="shared" si="19"/>
        <v>2938</v>
      </c>
      <c r="G267" s="200"/>
      <c r="I267" s="199">
        <v>265</v>
      </c>
      <c r="J267" s="183" t="s">
        <v>848</v>
      </c>
      <c r="K267" s="184">
        <v>1436688</v>
      </c>
      <c r="L267" s="201">
        <f t="shared" si="17"/>
        <v>2571112</v>
      </c>
      <c r="M267" s="201">
        <f t="shared" si="18"/>
        <v>2938</v>
      </c>
      <c r="N267" s="200"/>
    </row>
    <row r="268" spans="2:14">
      <c r="B268" s="199">
        <v>266</v>
      </c>
      <c r="C268" s="183" t="s">
        <v>654</v>
      </c>
      <c r="D268" s="184">
        <v>1434900</v>
      </c>
      <c r="E268" s="184">
        <f t="shared" si="16"/>
        <v>2538250</v>
      </c>
      <c r="F268" s="184">
        <f t="shared" si="19"/>
        <v>1788</v>
      </c>
      <c r="G268" s="200"/>
      <c r="I268" s="199">
        <v>266</v>
      </c>
      <c r="J268" s="183" t="s">
        <v>654</v>
      </c>
      <c r="K268" s="184">
        <v>1434900</v>
      </c>
      <c r="L268" s="201">
        <f t="shared" si="17"/>
        <v>2572900</v>
      </c>
      <c r="M268" s="201">
        <f t="shared" si="18"/>
        <v>1788</v>
      </c>
      <c r="N268" s="200"/>
    </row>
    <row r="269" spans="2:14">
      <c r="B269" s="199">
        <v>267</v>
      </c>
      <c r="C269" s="183" t="s">
        <v>281</v>
      </c>
      <c r="D269" s="184">
        <v>1434350</v>
      </c>
      <c r="E269" s="184">
        <f t="shared" si="16"/>
        <v>2538800</v>
      </c>
      <c r="F269" s="184">
        <f t="shared" si="19"/>
        <v>550</v>
      </c>
      <c r="G269" s="200"/>
      <c r="I269" s="199">
        <v>267</v>
      </c>
      <c r="J269" s="183" t="s">
        <v>281</v>
      </c>
      <c r="K269" s="184">
        <v>1434350</v>
      </c>
      <c r="L269" s="201">
        <f t="shared" si="17"/>
        <v>2573450</v>
      </c>
      <c r="M269" s="201">
        <f t="shared" si="18"/>
        <v>550</v>
      </c>
      <c r="N269" s="200"/>
    </row>
    <row r="270" spans="2:14">
      <c r="B270" s="199">
        <v>268</v>
      </c>
      <c r="C270" s="183" t="s">
        <v>397</v>
      </c>
      <c r="D270" s="184">
        <v>1433838</v>
      </c>
      <c r="E270" s="184">
        <f t="shared" si="16"/>
        <v>2539312</v>
      </c>
      <c r="F270" s="184">
        <f t="shared" si="19"/>
        <v>512</v>
      </c>
      <c r="G270" s="200"/>
      <c r="I270" s="199">
        <v>268</v>
      </c>
      <c r="J270" s="183" t="s">
        <v>397</v>
      </c>
      <c r="K270" s="184">
        <v>1433838</v>
      </c>
      <c r="L270" s="201">
        <f t="shared" si="17"/>
        <v>2573962</v>
      </c>
      <c r="M270" s="201">
        <f t="shared" si="18"/>
        <v>512</v>
      </c>
      <c r="N270" s="200"/>
    </row>
    <row r="271" spans="2:14">
      <c r="B271" s="199">
        <v>269</v>
      </c>
      <c r="C271" s="183" t="s">
        <v>807</v>
      </c>
      <c r="D271" s="184">
        <v>1433250</v>
      </c>
      <c r="E271" s="184">
        <f t="shared" si="16"/>
        <v>2539900</v>
      </c>
      <c r="F271" s="184">
        <f t="shared" si="19"/>
        <v>588</v>
      </c>
      <c r="G271" s="200"/>
      <c r="I271" s="199">
        <v>269</v>
      </c>
      <c r="J271" s="183" t="s">
        <v>807</v>
      </c>
      <c r="K271" s="184">
        <v>1433250</v>
      </c>
      <c r="L271" s="201">
        <f t="shared" si="17"/>
        <v>2574550</v>
      </c>
      <c r="M271" s="201">
        <f t="shared" si="18"/>
        <v>588</v>
      </c>
      <c r="N271" s="200"/>
    </row>
    <row r="272" spans="2:14">
      <c r="B272" s="199">
        <v>270</v>
      </c>
      <c r="C272" s="183" t="s">
        <v>328</v>
      </c>
      <c r="D272" s="184">
        <v>1429950</v>
      </c>
      <c r="E272" s="184">
        <f t="shared" si="16"/>
        <v>2543200</v>
      </c>
      <c r="F272" s="184">
        <f t="shared" si="19"/>
        <v>3300</v>
      </c>
      <c r="G272" s="200"/>
      <c r="I272" s="199">
        <v>270</v>
      </c>
      <c r="J272" s="183" t="s">
        <v>328</v>
      </c>
      <c r="K272" s="184">
        <v>1429950</v>
      </c>
      <c r="L272" s="201">
        <f t="shared" si="17"/>
        <v>2577850</v>
      </c>
      <c r="M272" s="201">
        <f t="shared" si="18"/>
        <v>3300</v>
      </c>
      <c r="N272" s="200"/>
    </row>
    <row r="273" spans="2:14">
      <c r="B273" s="199">
        <v>271</v>
      </c>
      <c r="C273" s="183" t="s">
        <v>1089</v>
      </c>
      <c r="D273" s="184">
        <v>1426288</v>
      </c>
      <c r="E273" s="184">
        <f t="shared" si="16"/>
        <v>2546862</v>
      </c>
      <c r="F273" s="184">
        <f t="shared" si="19"/>
        <v>3662</v>
      </c>
      <c r="G273" s="200"/>
      <c r="I273" s="199">
        <v>271</v>
      </c>
      <c r="J273" s="183" t="s">
        <v>1089</v>
      </c>
      <c r="K273" s="184">
        <v>1426288</v>
      </c>
      <c r="L273" s="201">
        <f t="shared" si="17"/>
        <v>2581512</v>
      </c>
      <c r="M273" s="201">
        <f t="shared" si="18"/>
        <v>3662</v>
      </c>
      <c r="N273" s="200"/>
    </row>
    <row r="274" spans="2:14">
      <c r="B274" s="199">
        <v>272</v>
      </c>
      <c r="C274" s="183" t="s">
        <v>684</v>
      </c>
      <c r="D274" s="184">
        <v>1420500</v>
      </c>
      <c r="E274" s="184">
        <f t="shared" si="16"/>
        <v>2552650</v>
      </c>
      <c r="F274" s="184">
        <f t="shared" si="19"/>
        <v>5788</v>
      </c>
      <c r="G274" s="200"/>
      <c r="I274" s="199">
        <v>272</v>
      </c>
      <c r="J274" s="183" t="s">
        <v>684</v>
      </c>
      <c r="K274" s="184">
        <v>1420500</v>
      </c>
      <c r="L274" s="201">
        <f t="shared" si="17"/>
        <v>2587300</v>
      </c>
      <c r="M274" s="201">
        <f t="shared" si="18"/>
        <v>5788</v>
      </c>
      <c r="N274" s="200"/>
    </row>
    <row r="275" spans="2:14">
      <c r="B275" s="199">
        <v>273</v>
      </c>
      <c r="C275" s="183" t="s">
        <v>644</v>
      </c>
      <c r="D275" s="184">
        <v>1419088</v>
      </c>
      <c r="E275" s="184">
        <f t="shared" si="16"/>
        <v>2554062</v>
      </c>
      <c r="F275" s="184">
        <f t="shared" si="19"/>
        <v>1412</v>
      </c>
      <c r="G275" s="200"/>
      <c r="I275" s="199">
        <v>273</v>
      </c>
      <c r="J275" s="183" t="s">
        <v>644</v>
      </c>
      <c r="K275" s="184">
        <v>1419088</v>
      </c>
      <c r="L275" s="201">
        <f t="shared" si="17"/>
        <v>2588712</v>
      </c>
      <c r="M275" s="201">
        <f t="shared" si="18"/>
        <v>1412</v>
      </c>
      <c r="N275" s="200"/>
    </row>
    <row r="276" spans="2:14">
      <c r="B276" s="199">
        <v>274</v>
      </c>
      <c r="C276" s="183" t="s">
        <v>278</v>
      </c>
      <c r="D276" s="184">
        <v>1414138</v>
      </c>
      <c r="E276" s="184">
        <f t="shared" si="16"/>
        <v>2559012</v>
      </c>
      <c r="F276" s="184">
        <f t="shared" si="19"/>
        <v>4950</v>
      </c>
      <c r="G276" s="200"/>
      <c r="I276" s="199">
        <v>274</v>
      </c>
      <c r="J276" s="183" t="s">
        <v>278</v>
      </c>
      <c r="K276" s="184">
        <v>1414138</v>
      </c>
      <c r="L276" s="201">
        <f t="shared" si="17"/>
        <v>2593662</v>
      </c>
      <c r="M276" s="201">
        <f t="shared" si="18"/>
        <v>4950</v>
      </c>
      <c r="N276" s="200"/>
    </row>
    <row r="277" spans="2:14">
      <c r="B277" s="199">
        <v>275</v>
      </c>
      <c r="C277" s="183" t="s">
        <v>797</v>
      </c>
      <c r="D277" s="184">
        <v>1414000</v>
      </c>
      <c r="E277" s="184">
        <f t="shared" si="16"/>
        <v>2559150</v>
      </c>
      <c r="F277" s="184">
        <f t="shared" si="19"/>
        <v>138</v>
      </c>
      <c r="G277" s="200"/>
      <c r="I277" s="199">
        <v>275</v>
      </c>
      <c r="J277" s="183" t="s">
        <v>797</v>
      </c>
      <c r="K277" s="184">
        <v>1414000</v>
      </c>
      <c r="L277" s="201">
        <f t="shared" si="17"/>
        <v>2593800</v>
      </c>
      <c r="M277" s="201">
        <f t="shared" si="18"/>
        <v>138</v>
      </c>
      <c r="N277" s="200"/>
    </row>
    <row r="278" spans="2:14">
      <c r="B278" s="199">
        <v>276</v>
      </c>
      <c r="C278" s="183" t="s">
        <v>792</v>
      </c>
      <c r="D278" s="184">
        <v>1407950</v>
      </c>
      <c r="E278" s="184">
        <f t="shared" si="16"/>
        <v>2565200</v>
      </c>
      <c r="F278" s="184">
        <f t="shared" si="19"/>
        <v>6050</v>
      </c>
      <c r="G278" s="200"/>
      <c r="I278" s="199">
        <v>276</v>
      </c>
      <c r="J278" s="183" t="s">
        <v>792</v>
      </c>
      <c r="K278" s="184">
        <v>1407950</v>
      </c>
      <c r="L278" s="201">
        <f t="shared" si="17"/>
        <v>2599850</v>
      </c>
      <c r="M278" s="201">
        <f t="shared" si="18"/>
        <v>6050</v>
      </c>
      <c r="N278" s="200"/>
    </row>
    <row r="279" spans="2:14">
      <c r="B279" s="199">
        <v>277</v>
      </c>
      <c r="C279" s="183" t="s">
        <v>774</v>
      </c>
      <c r="D279" s="184">
        <v>1403550</v>
      </c>
      <c r="E279" s="184">
        <f t="shared" si="16"/>
        <v>2569600</v>
      </c>
      <c r="F279" s="184">
        <f t="shared" si="19"/>
        <v>4400</v>
      </c>
      <c r="G279" s="200"/>
      <c r="I279" s="199">
        <v>277</v>
      </c>
      <c r="J279" s="183" t="s">
        <v>774</v>
      </c>
      <c r="K279" s="184">
        <v>1403550</v>
      </c>
      <c r="L279" s="201">
        <f t="shared" si="17"/>
        <v>2604250</v>
      </c>
      <c r="M279" s="201">
        <f t="shared" si="18"/>
        <v>4400</v>
      </c>
      <c r="N279" s="200"/>
    </row>
    <row r="280" spans="2:14">
      <c r="B280" s="199">
        <v>278</v>
      </c>
      <c r="C280" s="183" t="s">
        <v>930</v>
      </c>
      <c r="D280" s="184">
        <v>1402776</v>
      </c>
      <c r="E280" s="184">
        <f t="shared" si="16"/>
        <v>2570374</v>
      </c>
      <c r="F280" s="184">
        <f t="shared" si="19"/>
        <v>774</v>
      </c>
      <c r="G280" s="200"/>
      <c r="I280" s="199">
        <v>278</v>
      </c>
      <c r="J280" s="183" t="s">
        <v>930</v>
      </c>
      <c r="K280" s="184">
        <v>1402776</v>
      </c>
      <c r="L280" s="201">
        <f t="shared" si="17"/>
        <v>2605024</v>
      </c>
      <c r="M280" s="201">
        <f t="shared" si="18"/>
        <v>774</v>
      </c>
      <c r="N280" s="200"/>
    </row>
    <row r="281" spans="2:14">
      <c r="B281" s="199">
        <v>279</v>
      </c>
      <c r="C281" s="183" t="s">
        <v>291</v>
      </c>
      <c r="D281" s="184">
        <v>1402038</v>
      </c>
      <c r="E281" s="184">
        <f t="shared" si="16"/>
        <v>2571112</v>
      </c>
      <c r="F281" s="184">
        <f t="shared" si="19"/>
        <v>738</v>
      </c>
      <c r="G281" s="200"/>
      <c r="I281" s="199">
        <v>279</v>
      </c>
      <c r="J281" s="183" t="s">
        <v>291</v>
      </c>
      <c r="K281" s="184">
        <v>1402038</v>
      </c>
      <c r="L281" s="201">
        <f t="shared" si="17"/>
        <v>2605762</v>
      </c>
      <c r="M281" s="201">
        <f t="shared" si="18"/>
        <v>738</v>
      </c>
      <c r="N281" s="200"/>
    </row>
    <row r="282" spans="2:14">
      <c r="B282" s="199">
        <v>280</v>
      </c>
      <c r="C282" s="183" t="s">
        <v>604</v>
      </c>
      <c r="D282" s="184">
        <v>1397500</v>
      </c>
      <c r="E282" s="184">
        <f t="shared" si="16"/>
        <v>2575650</v>
      </c>
      <c r="F282" s="184">
        <f t="shared" si="19"/>
        <v>4538</v>
      </c>
      <c r="G282" s="200"/>
      <c r="I282" s="199">
        <v>280</v>
      </c>
      <c r="J282" s="183" t="s">
        <v>604</v>
      </c>
      <c r="K282" s="184">
        <v>1397500</v>
      </c>
      <c r="L282" s="201">
        <f t="shared" si="17"/>
        <v>2610300</v>
      </c>
      <c r="M282" s="201">
        <f t="shared" si="18"/>
        <v>4538</v>
      </c>
      <c r="N282" s="200"/>
    </row>
    <row r="283" spans="2:14">
      <c r="B283" s="199">
        <v>281</v>
      </c>
      <c r="C283" s="183" t="s">
        <v>700</v>
      </c>
      <c r="D283" s="184">
        <v>1396428</v>
      </c>
      <c r="E283" s="184">
        <f t="shared" si="16"/>
        <v>2576722</v>
      </c>
      <c r="F283" s="184">
        <f t="shared" si="19"/>
        <v>1072</v>
      </c>
      <c r="G283" s="200"/>
      <c r="I283" s="199">
        <v>281</v>
      </c>
      <c r="J283" s="183" t="s">
        <v>700</v>
      </c>
      <c r="K283" s="184">
        <v>1396428</v>
      </c>
      <c r="L283" s="201">
        <f t="shared" si="17"/>
        <v>2611372</v>
      </c>
      <c r="M283" s="201">
        <f t="shared" si="18"/>
        <v>1072</v>
      </c>
      <c r="N283" s="200"/>
    </row>
    <row r="284" spans="2:14">
      <c r="B284" s="199">
        <v>282</v>
      </c>
      <c r="C284" s="183" t="s">
        <v>543</v>
      </c>
      <c r="D284" s="184">
        <v>1395388</v>
      </c>
      <c r="E284" s="184">
        <f t="shared" si="16"/>
        <v>2577762</v>
      </c>
      <c r="F284" s="184">
        <f t="shared" si="19"/>
        <v>1040</v>
      </c>
      <c r="G284" s="200"/>
      <c r="I284" s="199">
        <v>282</v>
      </c>
      <c r="J284" s="183" t="s">
        <v>543</v>
      </c>
      <c r="K284" s="184">
        <v>1395388</v>
      </c>
      <c r="L284" s="201">
        <f t="shared" si="17"/>
        <v>2612412</v>
      </c>
      <c r="M284" s="201">
        <f t="shared" si="18"/>
        <v>1040</v>
      </c>
      <c r="N284" s="200"/>
    </row>
    <row r="285" spans="2:14">
      <c r="B285" s="199">
        <v>283</v>
      </c>
      <c r="C285" s="183" t="s">
        <v>534</v>
      </c>
      <c r="D285" s="184">
        <v>1394426</v>
      </c>
      <c r="E285" s="184">
        <f t="shared" si="16"/>
        <v>2578724</v>
      </c>
      <c r="F285" s="184">
        <f t="shared" si="19"/>
        <v>962</v>
      </c>
      <c r="G285" s="200"/>
      <c r="I285" s="199">
        <v>283</v>
      </c>
      <c r="J285" s="183" t="s">
        <v>534</v>
      </c>
      <c r="K285" s="184">
        <v>1394426</v>
      </c>
      <c r="L285" s="201">
        <f t="shared" si="17"/>
        <v>2613374</v>
      </c>
      <c r="M285" s="201">
        <f t="shared" si="18"/>
        <v>962</v>
      </c>
      <c r="N285" s="200"/>
    </row>
    <row r="286" spans="2:14">
      <c r="B286" s="199">
        <v>284</v>
      </c>
      <c r="C286" s="183" t="s">
        <v>994</v>
      </c>
      <c r="D286" s="184">
        <v>1393238</v>
      </c>
      <c r="E286" s="184">
        <f t="shared" si="16"/>
        <v>2579912</v>
      </c>
      <c r="F286" s="184">
        <f t="shared" si="19"/>
        <v>1188</v>
      </c>
      <c r="G286" s="200"/>
      <c r="I286" s="199">
        <v>284</v>
      </c>
      <c r="J286" s="183" t="s">
        <v>994</v>
      </c>
      <c r="K286" s="184">
        <v>1393238</v>
      </c>
      <c r="L286" s="201">
        <f t="shared" si="17"/>
        <v>2614562</v>
      </c>
      <c r="M286" s="201">
        <f t="shared" si="18"/>
        <v>1188</v>
      </c>
      <c r="N286" s="200"/>
    </row>
    <row r="287" spans="2:14">
      <c r="B287" s="199">
        <v>285</v>
      </c>
      <c r="C287" s="183" t="s">
        <v>293</v>
      </c>
      <c r="D287" s="184">
        <v>1391038</v>
      </c>
      <c r="E287" s="184">
        <f t="shared" si="16"/>
        <v>2582112</v>
      </c>
      <c r="F287" s="184">
        <f t="shared" si="19"/>
        <v>2200</v>
      </c>
      <c r="G287" s="200"/>
      <c r="I287" s="199">
        <v>285</v>
      </c>
      <c r="J287" s="183" t="s">
        <v>293</v>
      </c>
      <c r="K287" s="184">
        <v>1391038</v>
      </c>
      <c r="L287" s="201">
        <f t="shared" si="17"/>
        <v>2616762</v>
      </c>
      <c r="M287" s="201">
        <f t="shared" si="18"/>
        <v>2200</v>
      </c>
      <c r="N287" s="200"/>
    </row>
    <row r="288" spans="2:14">
      <c r="B288" s="199">
        <v>286</v>
      </c>
      <c r="C288" s="183" t="s">
        <v>1032</v>
      </c>
      <c r="D288" s="184">
        <v>1390250</v>
      </c>
      <c r="E288" s="184">
        <f t="shared" si="16"/>
        <v>2582900</v>
      </c>
      <c r="F288" s="184">
        <f t="shared" si="19"/>
        <v>788</v>
      </c>
      <c r="G288" s="200"/>
      <c r="I288" s="199">
        <v>286</v>
      </c>
      <c r="J288" s="183" t="s">
        <v>1032</v>
      </c>
      <c r="K288" s="184">
        <v>1390250</v>
      </c>
      <c r="L288" s="201">
        <f t="shared" si="17"/>
        <v>2617550</v>
      </c>
      <c r="M288" s="201">
        <f t="shared" si="18"/>
        <v>788</v>
      </c>
      <c r="N288" s="200"/>
    </row>
    <row r="289" spans="2:14">
      <c r="B289" s="199">
        <v>287</v>
      </c>
      <c r="C289" s="183" t="s">
        <v>1000</v>
      </c>
      <c r="D289" s="184">
        <v>1386500</v>
      </c>
      <c r="E289" s="184">
        <f t="shared" si="16"/>
        <v>2586650</v>
      </c>
      <c r="F289" s="184">
        <f t="shared" si="19"/>
        <v>3750</v>
      </c>
      <c r="G289" s="200"/>
      <c r="I289" s="199">
        <v>287</v>
      </c>
      <c r="J289" s="183" t="s">
        <v>1000</v>
      </c>
      <c r="K289" s="184">
        <v>1386500</v>
      </c>
      <c r="L289" s="201">
        <f t="shared" si="17"/>
        <v>2621300</v>
      </c>
      <c r="M289" s="201">
        <f t="shared" si="18"/>
        <v>3750</v>
      </c>
      <c r="N289" s="200"/>
    </row>
    <row r="290" spans="2:14">
      <c r="B290" s="199">
        <v>288</v>
      </c>
      <c r="C290" s="183" t="s">
        <v>535</v>
      </c>
      <c r="D290" s="184">
        <v>1385988</v>
      </c>
      <c r="E290" s="184">
        <f t="shared" si="16"/>
        <v>2587162</v>
      </c>
      <c r="F290" s="184">
        <f t="shared" si="19"/>
        <v>512</v>
      </c>
      <c r="G290" s="200"/>
      <c r="I290" s="199">
        <v>288</v>
      </c>
      <c r="J290" s="183" t="s">
        <v>535</v>
      </c>
      <c r="K290" s="184">
        <v>1385988</v>
      </c>
      <c r="L290" s="201">
        <f t="shared" si="17"/>
        <v>2621812</v>
      </c>
      <c r="M290" s="201">
        <f t="shared" si="18"/>
        <v>512</v>
      </c>
      <c r="N290" s="200"/>
    </row>
    <row r="291" spans="2:14">
      <c r="B291" s="199">
        <v>289</v>
      </c>
      <c r="C291" s="183" t="s">
        <v>702</v>
      </c>
      <c r="D291" s="184">
        <v>1385538</v>
      </c>
      <c r="E291" s="184">
        <f t="shared" si="16"/>
        <v>2587612</v>
      </c>
      <c r="F291" s="184">
        <f t="shared" si="19"/>
        <v>450</v>
      </c>
      <c r="G291" s="200"/>
      <c r="I291" s="199">
        <v>289</v>
      </c>
      <c r="J291" s="183" t="s">
        <v>702</v>
      </c>
      <c r="K291" s="184">
        <v>1385538</v>
      </c>
      <c r="L291" s="201">
        <f t="shared" si="17"/>
        <v>2622262</v>
      </c>
      <c r="M291" s="201">
        <f t="shared" si="18"/>
        <v>450</v>
      </c>
      <c r="N291" s="200"/>
    </row>
    <row r="292" spans="2:14">
      <c r="B292" s="199">
        <v>289</v>
      </c>
      <c r="C292" s="183" t="s">
        <v>784</v>
      </c>
      <c r="D292" s="184">
        <v>1385538</v>
      </c>
      <c r="E292" s="184">
        <f t="shared" si="16"/>
        <v>2587612</v>
      </c>
      <c r="F292" s="184">
        <f t="shared" si="19"/>
        <v>0</v>
      </c>
      <c r="G292" s="200"/>
      <c r="I292" s="199">
        <v>290</v>
      </c>
      <c r="J292" s="183" t="s">
        <v>784</v>
      </c>
      <c r="K292" s="184">
        <v>1385538</v>
      </c>
      <c r="L292" s="201">
        <f t="shared" si="17"/>
        <v>2622262</v>
      </c>
      <c r="M292" s="201">
        <f t="shared" si="18"/>
        <v>0</v>
      </c>
      <c r="N292" s="200"/>
    </row>
    <row r="293" spans="2:14">
      <c r="B293" s="199">
        <v>291</v>
      </c>
      <c r="C293" s="183" t="s">
        <v>764</v>
      </c>
      <c r="D293" s="184">
        <v>1381500</v>
      </c>
      <c r="E293" s="184">
        <f t="shared" si="16"/>
        <v>2591650</v>
      </c>
      <c r="F293" s="184">
        <f t="shared" si="19"/>
        <v>4038</v>
      </c>
      <c r="G293" s="200"/>
      <c r="I293" s="199">
        <v>291</v>
      </c>
      <c r="J293" s="183" t="s">
        <v>764</v>
      </c>
      <c r="K293" s="184">
        <v>1381500</v>
      </c>
      <c r="L293" s="201">
        <f t="shared" si="17"/>
        <v>2626300</v>
      </c>
      <c r="M293" s="201">
        <f t="shared" si="18"/>
        <v>4038</v>
      </c>
      <c r="N293" s="200"/>
    </row>
    <row r="294" spans="2:14">
      <c r="B294" s="199">
        <v>292</v>
      </c>
      <c r="C294" s="183" t="s">
        <v>553</v>
      </c>
      <c r="D294" s="184">
        <v>1380488</v>
      </c>
      <c r="E294" s="184">
        <f t="shared" si="16"/>
        <v>2592662</v>
      </c>
      <c r="F294" s="184">
        <f t="shared" si="19"/>
        <v>1012</v>
      </c>
      <c r="G294" s="200"/>
      <c r="I294" s="199">
        <v>292</v>
      </c>
      <c r="J294" s="183" t="s">
        <v>553</v>
      </c>
      <c r="K294" s="184">
        <v>1380488</v>
      </c>
      <c r="L294" s="201">
        <f t="shared" si="17"/>
        <v>2627312</v>
      </c>
      <c r="M294" s="201">
        <f t="shared" si="18"/>
        <v>1012</v>
      </c>
      <c r="N294" s="200"/>
    </row>
    <row r="295" spans="2:14">
      <c r="B295" s="199">
        <v>293</v>
      </c>
      <c r="C295" s="183" t="s">
        <v>888</v>
      </c>
      <c r="D295" s="184">
        <v>1379900</v>
      </c>
      <c r="E295" s="184">
        <f t="shared" si="16"/>
        <v>2593250</v>
      </c>
      <c r="F295" s="184">
        <f t="shared" si="19"/>
        <v>588</v>
      </c>
      <c r="G295" s="200"/>
      <c r="I295" s="199">
        <v>293</v>
      </c>
      <c r="J295" s="183" t="s">
        <v>888</v>
      </c>
      <c r="K295" s="184">
        <v>1379900</v>
      </c>
      <c r="L295" s="201">
        <f t="shared" si="17"/>
        <v>2627900</v>
      </c>
      <c r="M295" s="201">
        <f t="shared" si="18"/>
        <v>588</v>
      </c>
      <c r="N295" s="200"/>
    </row>
    <row r="296" spans="2:14">
      <c r="B296" s="199">
        <v>294</v>
      </c>
      <c r="C296" s="183" t="s">
        <v>367</v>
      </c>
      <c r="D296" s="184">
        <v>1376188</v>
      </c>
      <c r="E296" s="184">
        <f t="shared" si="16"/>
        <v>2596962</v>
      </c>
      <c r="F296" s="184">
        <f t="shared" si="19"/>
        <v>3712</v>
      </c>
      <c r="G296" s="200"/>
      <c r="I296" s="199">
        <v>294</v>
      </c>
      <c r="J296" s="183" t="s">
        <v>367</v>
      </c>
      <c r="K296" s="184">
        <v>1376188</v>
      </c>
      <c r="L296" s="201">
        <f t="shared" si="17"/>
        <v>2631612</v>
      </c>
      <c r="M296" s="201">
        <f t="shared" si="18"/>
        <v>3712</v>
      </c>
      <c r="N296" s="200"/>
    </row>
    <row r="297" spans="2:14">
      <c r="B297" s="199">
        <v>295</v>
      </c>
      <c r="C297" s="183" t="s">
        <v>616</v>
      </c>
      <c r="D297" s="184">
        <v>1373938</v>
      </c>
      <c r="E297" s="184">
        <f t="shared" si="16"/>
        <v>2599212</v>
      </c>
      <c r="F297" s="184">
        <f t="shared" si="19"/>
        <v>2250</v>
      </c>
      <c r="G297" s="200"/>
      <c r="I297" s="199">
        <v>295</v>
      </c>
      <c r="J297" s="183" t="s">
        <v>616</v>
      </c>
      <c r="K297" s="184">
        <v>1373938</v>
      </c>
      <c r="L297" s="201">
        <f t="shared" si="17"/>
        <v>2633862</v>
      </c>
      <c r="M297" s="201">
        <f t="shared" si="18"/>
        <v>2250</v>
      </c>
      <c r="N297" s="200"/>
    </row>
    <row r="298" spans="2:14">
      <c r="B298" s="199">
        <v>296</v>
      </c>
      <c r="C298" s="183" t="s">
        <v>904</v>
      </c>
      <c r="D298" s="184">
        <v>1373850</v>
      </c>
      <c r="E298" s="184">
        <f t="shared" si="16"/>
        <v>2599300</v>
      </c>
      <c r="F298" s="184">
        <f t="shared" si="19"/>
        <v>88</v>
      </c>
      <c r="G298" s="200"/>
      <c r="I298" s="199">
        <v>296</v>
      </c>
      <c r="J298" s="183" t="s">
        <v>904</v>
      </c>
      <c r="K298" s="184">
        <v>1373850</v>
      </c>
      <c r="L298" s="201">
        <f t="shared" si="17"/>
        <v>2633950</v>
      </c>
      <c r="M298" s="201">
        <f t="shared" si="18"/>
        <v>88</v>
      </c>
      <c r="N298" s="200"/>
    </row>
    <row r="299" spans="2:14">
      <c r="B299" s="199">
        <v>297</v>
      </c>
      <c r="C299" s="183" t="s">
        <v>1058</v>
      </c>
      <c r="D299" s="184">
        <v>1373240</v>
      </c>
      <c r="E299" s="184">
        <f t="shared" si="16"/>
        <v>2599910</v>
      </c>
      <c r="F299" s="184">
        <f t="shared" si="19"/>
        <v>610</v>
      </c>
      <c r="G299" s="200"/>
      <c r="I299" s="199">
        <v>297</v>
      </c>
      <c r="J299" s="183" t="s">
        <v>1058</v>
      </c>
      <c r="K299" s="184">
        <v>1373240</v>
      </c>
      <c r="L299" s="201">
        <f t="shared" si="17"/>
        <v>2634560</v>
      </c>
      <c r="M299" s="201">
        <f t="shared" si="18"/>
        <v>610</v>
      </c>
      <c r="N299" s="200"/>
    </row>
    <row r="300" spans="2:14">
      <c r="B300" s="199">
        <v>298</v>
      </c>
      <c r="C300" s="183" t="s">
        <v>244</v>
      </c>
      <c r="D300" s="184">
        <v>1371688</v>
      </c>
      <c r="E300" s="184">
        <f t="shared" si="16"/>
        <v>2601462</v>
      </c>
      <c r="F300" s="184">
        <f t="shared" si="19"/>
        <v>1552</v>
      </c>
      <c r="G300" s="200"/>
      <c r="I300" s="199">
        <v>298</v>
      </c>
      <c r="J300" s="183" t="s">
        <v>244</v>
      </c>
      <c r="K300" s="184">
        <v>1371688</v>
      </c>
      <c r="L300" s="201">
        <f t="shared" si="17"/>
        <v>2636112</v>
      </c>
      <c r="M300" s="201">
        <f t="shared" si="18"/>
        <v>1552</v>
      </c>
      <c r="N300" s="200"/>
    </row>
    <row r="301" spans="2:14">
      <c r="B301" s="199">
        <v>299</v>
      </c>
      <c r="C301" s="183" t="s">
        <v>863</v>
      </c>
      <c r="D301" s="184">
        <v>1368076</v>
      </c>
      <c r="E301" s="184">
        <f t="shared" si="16"/>
        <v>2605074</v>
      </c>
      <c r="F301" s="184">
        <f t="shared" si="19"/>
        <v>3612</v>
      </c>
      <c r="G301" s="200"/>
      <c r="I301" s="199">
        <v>299</v>
      </c>
      <c r="J301" s="183" t="s">
        <v>863</v>
      </c>
      <c r="K301" s="184">
        <v>1368076</v>
      </c>
      <c r="L301" s="201">
        <f t="shared" si="17"/>
        <v>2639724</v>
      </c>
      <c r="M301" s="201">
        <f t="shared" si="18"/>
        <v>3612</v>
      </c>
      <c r="N301" s="200"/>
    </row>
    <row r="302" spans="2:14">
      <c r="B302" s="199">
        <v>300</v>
      </c>
      <c r="C302" s="183" t="s">
        <v>195</v>
      </c>
      <c r="D302" s="184">
        <v>1362888</v>
      </c>
      <c r="E302" s="184">
        <f t="shared" si="16"/>
        <v>2610262</v>
      </c>
      <c r="F302" s="184">
        <f t="shared" si="19"/>
        <v>5188</v>
      </c>
      <c r="G302" s="200"/>
      <c r="I302" s="199">
        <v>300</v>
      </c>
      <c r="J302" s="183" t="s">
        <v>195</v>
      </c>
      <c r="K302" s="184">
        <v>1362888</v>
      </c>
      <c r="L302" s="201">
        <f t="shared" si="17"/>
        <v>2644912</v>
      </c>
      <c r="M302" s="201">
        <f t="shared" si="18"/>
        <v>5188</v>
      </c>
      <c r="N302" s="200"/>
    </row>
    <row r="303" spans="2:14">
      <c r="B303" s="199">
        <v>301</v>
      </c>
      <c r="C303" s="183" t="s">
        <v>687</v>
      </c>
      <c r="D303" s="184">
        <v>1361338</v>
      </c>
      <c r="E303" s="184">
        <f t="shared" si="16"/>
        <v>2611812</v>
      </c>
      <c r="F303" s="184">
        <f t="shared" si="19"/>
        <v>1550</v>
      </c>
      <c r="G303" s="200"/>
      <c r="I303" s="199">
        <v>301</v>
      </c>
      <c r="J303" s="183" t="s">
        <v>687</v>
      </c>
      <c r="K303" s="184">
        <v>1361338</v>
      </c>
      <c r="L303" s="201">
        <f t="shared" si="17"/>
        <v>2646462</v>
      </c>
      <c r="M303" s="201">
        <f t="shared" si="18"/>
        <v>1550</v>
      </c>
      <c r="N303" s="200"/>
    </row>
    <row r="304" spans="2:14">
      <c r="B304" s="199">
        <v>302</v>
      </c>
      <c r="C304" s="183" t="s">
        <v>393</v>
      </c>
      <c r="D304" s="184">
        <v>1361100</v>
      </c>
      <c r="E304" s="184">
        <f t="shared" si="16"/>
        <v>2612050</v>
      </c>
      <c r="F304" s="184">
        <f t="shared" si="19"/>
        <v>238</v>
      </c>
      <c r="G304" s="200"/>
      <c r="I304" s="199">
        <v>302</v>
      </c>
      <c r="J304" s="183" t="s">
        <v>393</v>
      </c>
      <c r="K304" s="184">
        <v>1361100</v>
      </c>
      <c r="L304" s="201">
        <f t="shared" si="17"/>
        <v>2646700</v>
      </c>
      <c r="M304" s="201">
        <f t="shared" si="18"/>
        <v>238</v>
      </c>
      <c r="N304" s="200"/>
    </row>
    <row r="305" spans="2:14">
      <c r="B305" s="199">
        <v>303</v>
      </c>
      <c r="C305" s="183" t="s">
        <v>444</v>
      </c>
      <c r="D305" s="184">
        <v>1360050</v>
      </c>
      <c r="E305" s="184">
        <f t="shared" si="16"/>
        <v>2613100</v>
      </c>
      <c r="F305" s="184">
        <f t="shared" si="19"/>
        <v>1050</v>
      </c>
      <c r="G305" s="200"/>
      <c r="I305" s="199">
        <v>303</v>
      </c>
      <c r="J305" s="183" t="s">
        <v>444</v>
      </c>
      <c r="K305" s="184">
        <v>1360050</v>
      </c>
      <c r="L305" s="201">
        <f t="shared" si="17"/>
        <v>2647750</v>
      </c>
      <c r="M305" s="201">
        <f t="shared" si="18"/>
        <v>1050</v>
      </c>
      <c r="N305" s="200"/>
    </row>
    <row r="306" spans="2:14">
      <c r="B306" s="199">
        <v>304</v>
      </c>
      <c r="C306" s="183" t="s">
        <v>501</v>
      </c>
      <c r="D306" s="184">
        <v>1359688</v>
      </c>
      <c r="E306" s="184">
        <f t="shared" si="16"/>
        <v>2613462</v>
      </c>
      <c r="F306" s="184">
        <f t="shared" si="19"/>
        <v>362</v>
      </c>
      <c r="G306" s="200"/>
      <c r="I306" s="199">
        <v>304</v>
      </c>
      <c r="J306" s="183" t="s">
        <v>501</v>
      </c>
      <c r="K306" s="184">
        <v>1359688</v>
      </c>
      <c r="L306" s="201">
        <f t="shared" si="17"/>
        <v>2648112</v>
      </c>
      <c r="M306" s="201">
        <f t="shared" si="18"/>
        <v>362</v>
      </c>
      <c r="N306" s="200"/>
    </row>
    <row r="307" spans="2:14">
      <c r="B307" s="199">
        <v>305</v>
      </c>
      <c r="C307" s="183" t="s">
        <v>450</v>
      </c>
      <c r="D307" s="184">
        <v>1359550</v>
      </c>
      <c r="E307" s="184">
        <f t="shared" si="16"/>
        <v>2613600</v>
      </c>
      <c r="F307" s="184">
        <f t="shared" si="19"/>
        <v>138</v>
      </c>
      <c r="G307" s="200"/>
      <c r="I307" s="199">
        <v>305</v>
      </c>
      <c r="J307" s="183" t="s">
        <v>450</v>
      </c>
      <c r="K307" s="184">
        <v>1359550</v>
      </c>
      <c r="L307" s="201">
        <f t="shared" si="17"/>
        <v>2648250</v>
      </c>
      <c r="M307" s="201">
        <f t="shared" si="18"/>
        <v>138</v>
      </c>
      <c r="N307" s="200"/>
    </row>
    <row r="308" spans="2:14">
      <c r="B308" s="199">
        <v>306</v>
      </c>
      <c r="C308" s="183" t="s">
        <v>189</v>
      </c>
      <c r="D308" s="184">
        <v>1358588</v>
      </c>
      <c r="E308" s="184">
        <f t="shared" si="16"/>
        <v>2614562</v>
      </c>
      <c r="F308" s="184">
        <f t="shared" si="19"/>
        <v>962</v>
      </c>
      <c r="G308" s="200"/>
      <c r="I308" s="199">
        <v>306</v>
      </c>
      <c r="J308" s="183" t="s">
        <v>189</v>
      </c>
      <c r="K308" s="184">
        <v>1358588</v>
      </c>
      <c r="L308" s="201">
        <f t="shared" si="17"/>
        <v>2649212</v>
      </c>
      <c r="M308" s="201">
        <f t="shared" si="18"/>
        <v>962</v>
      </c>
      <c r="N308" s="200"/>
    </row>
    <row r="309" spans="2:14">
      <c r="B309" s="199">
        <v>307</v>
      </c>
      <c r="C309" s="183" t="s">
        <v>532</v>
      </c>
      <c r="D309" s="184">
        <v>1358450</v>
      </c>
      <c r="E309" s="184">
        <f t="shared" si="16"/>
        <v>2614700</v>
      </c>
      <c r="F309" s="184">
        <f t="shared" si="19"/>
        <v>138</v>
      </c>
      <c r="G309" s="200"/>
      <c r="I309" s="199">
        <v>307</v>
      </c>
      <c r="J309" s="183" t="s">
        <v>532</v>
      </c>
      <c r="K309" s="184">
        <v>1358450</v>
      </c>
      <c r="L309" s="201">
        <f t="shared" si="17"/>
        <v>2649350</v>
      </c>
      <c r="M309" s="201">
        <f t="shared" si="18"/>
        <v>138</v>
      </c>
      <c r="N309" s="200"/>
    </row>
    <row r="310" spans="2:14">
      <c r="B310" s="199">
        <v>308</v>
      </c>
      <c r="C310" s="183" t="s">
        <v>222</v>
      </c>
      <c r="D310" s="184">
        <v>1358038</v>
      </c>
      <c r="E310" s="184">
        <f t="shared" si="16"/>
        <v>2615112</v>
      </c>
      <c r="F310" s="184">
        <f t="shared" si="19"/>
        <v>412</v>
      </c>
      <c r="G310" s="200"/>
      <c r="I310" s="199">
        <v>308</v>
      </c>
      <c r="J310" s="183" t="s">
        <v>222</v>
      </c>
      <c r="K310" s="184">
        <v>1358038</v>
      </c>
      <c r="L310" s="201">
        <f t="shared" si="17"/>
        <v>2649762</v>
      </c>
      <c r="M310" s="201">
        <f t="shared" si="18"/>
        <v>412</v>
      </c>
      <c r="N310" s="200"/>
    </row>
    <row r="311" spans="2:14">
      <c r="B311" s="199">
        <v>309</v>
      </c>
      <c r="C311" s="183" t="s">
        <v>985</v>
      </c>
      <c r="D311" s="184">
        <v>1356288</v>
      </c>
      <c r="E311" s="184">
        <f t="shared" si="16"/>
        <v>2616862</v>
      </c>
      <c r="F311" s="184">
        <f t="shared" si="19"/>
        <v>1750</v>
      </c>
      <c r="G311" s="200"/>
      <c r="I311" s="199">
        <v>309</v>
      </c>
      <c r="J311" s="183" t="s">
        <v>985</v>
      </c>
      <c r="K311" s="184">
        <v>1356288</v>
      </c>
      <c r="L311" s="201">
        <f t="shared" si="17"/>
        <v>2651512</v>
      </c>
      <c r="M311" s="201">
        <f t="shared" si="18"/>
        <v>1750</v>
      </c>
      <c r="N311" s="200"/>
    </row>
    <row r="312" spans="2:14">
      <c r="B312" s="199">
        <v>310</v>
      </c>
      <c r="C312" s="183" t="s">
        <v>772</v>
      </c>
      <c r="D312" s="184">
        <v>1355288</v>
      </c>
      <c r="E312" s="184">
        <f t="shared" si="16"/>
        <v>2617862</v>
      </c>
      <c r="F312" s="184">
        <f t="shared" si="19"/>
        <v>1000</v>
      </c>
      <c r="G312" s="200"/>
      <c r="I312" s="199">
        <v>310</v>
      </c>
      <c r="J312" s="183" t="s">
        <v>772</v>
      </c>
      <c r="K312" s="184">
        <v>1355288</v>
      </c>
      <c r="L312" s="201">
        <f t="shared" si="17"/>
        <v>2652512</v>
      </c>
      <c r="M312" s="201">
        <f t="shared" si="18"/>
        <v>1000</v>
      </c>
      <c r="N312" s="200"/>
    </row>
    <row r="313" spans="2:14">
      <c r="B313" s="199">
        <v>311</v>
      </c>
      <c r="C313" s="183" t="s">
        <v>1044</v>
      </c>
      <c r="D313" s="184">
        <v>1353638</v>
      </c>
      <c r="E313" s="184">
        <f t="shared" si="16"/>
        <v>2619512</v>
      </c>
      <c r="F313" s="184">
        <f t="shared" si="19"/>
        <v>1650</v>
      </c>
      <c r="G313" s="200"/>
      <c r="I313" s="199">
        <v>311</v>
      </c>
      <c r="J313" s="183" t="s">
        <v>1044</v>
      </c>
      <c r="K313" s="184">
        <v>1353638</v>
      </c>
      <c r="L313" s="201">
        <f t="shared" si="17"/>
        <v>2654162</v>
      </c>
      <c r="M313" s="201">
        <f t="shared" si="18"/>
        <v>1650</v>
      </c>
      <c r="N313" s="200"/>
    </row>
    <row r="314" spans="2:14">
      <c r="B314" s="199">
        <v>312</v>
      </c>
      <c r="C314" s="183" t="s">
        <v>322</v>
      </c>
      <c r="D314" s="184">
        <v>1352300</v>
      </c>
      <c r="E314" s="184">
        <f t="shared" si="16"/>
        <v>2620850</v>
      </c>
      <c r="F314" s="184">
        <f t="shared" si="19"/>
        <v>1338</v>
      </c>
      <c r="G314" s="200"/>
      <c r="I314" s="199">
        <v>312</v>
      </c>
      <c r="J314" s="183" t="s">
        <v>322</v>
      </c>
      <c r="K314" s="184">
        <v>1352300</v>
      </c>
      <c r="L314" s="201">
        <f t="shared" si="17"/>
        <v>2655500</v>
      </c>
      <c r="M314" s="201">
        <f t="shared" si="18"/>
        <v>1338</v>
      </c>
      <c r="N314" s="200"/>
    </row>
    <row r="315" spans="2:14">
      <c r="B315" s="199">
        <v>313</v>
      </c>
      <c r="C315" s="183" t="s">
        <v>486</v>
      </c>
      <c r="D315" s="184">
        <v>1336950</v>
      </c>
      <c r="E315" s="184">
        <f t="shared" si="16"/>
        <v>2636200</v>
      </c>
      <c r="F315" s="184">
        <f t="shared" si="19"/>
        <v>15350</v>
      </c>
      <c r="G315" s="200"/>
      <c r="I315" s="199">
        <v>313</v>
      </c>
      <c r="J315" s="183" t="s">
        <v>486</v>
      </c>
      <c r="K315" s="184">
        <v>1336950</v>
      </c>
      <c r="L315" s="201">
        <f t="shared" si="17"/>
        <v>2670850</v>
      </c>
      <c r="M315" s="201">
        <f t="shared" si="18"/>
        <v>15350</v>
      </c>
      <c r="N315" s="200"/>
    </row>
    <row r="316" spans="2:14">
      <c r="B316" s="199">
        <v>314</v>
      </c>
      <c r="C316" s="183" t="s">
        <v>413</v>
      </c>
      <c r="D316" s="184">
        <v>1333700</v>
      </c>
      <c r="E316" s="184">
        <f t="shared" si="16"/>
        <v>2639450</v>
      </c>
      <c r="F316" s="184">
        <f t="shared" si="19"/>
        <v>3250</v>
      </c>
      <c r="G316" s="200"/>
      <c r="I316" s="199">
        <v>314</v>
      </c>
      <c r="J316" s="183" t="s">
        <v>413</v>
      </c>
      <c r="K316" s="184">
        <v>1333700</v>
      </c>
      <c r="L316" s="201">
        <f t="shared" si="17"/>
        <v>2674100</v>
      </c>
      <c r="M316" s="201">
        <f t="shared" si="18"/>
        <v>3250</v>
      </c>
      <c r="N316" s="200"/>
    </row>
    <row r="317" spans="2:14">
      <c r="B317" s="199">
        <v>315</v>
      </c>
      <c r="C317" s="183" t="s">
        <v>794</v>
      </c>
      <c r="D317" s="184">
        <v>1332188</v>
      </c>
      <c r="E317" s="184">
        <f t="shared" si="16"/>
        <v>2640962</v>
      </c>
      <c r="F317" s="184">
        <f t="shared" si="19"/>
        <v>1512</v>
      </c>
      <c r="G317" s="200"/>
      <c r="I317" s="199">
        <v>315</v>
      </c>
      <c r="J317" s="183" t="s">
        <v>794</v>
      </c>
      <c r="K317" s="184">
        <v>1332188</v>
      </c>
      <c r="L317" s="201">
        <f t="shared" si="17"/>
        <v>2675612</v>
      </c>
      <c r="M317" s="201">
        <f t="shared" si="18"/>
        <v>1512</v>
      </c>
      <c r="N317" s="200"/>
    </row>
    <row r="318" spans="2:14">
      <c r="B318" s="199">
        <v>316</v>
      </c>
      <c r="C318" s="183" t="s">
        <v>832</v>
      </c>
      <c r="D318" s="184">
        <v>1330950</v>
      </c>
      <c r="E318" s="184">
        <f t="shared" si="16"/>
        <v>2642200</v>
      </c>
      <c r="F318" s="184">
        <f t="shared" si="19"/>
        <v>1238</v>
      </c>
      <c r="G318" s="200"/>
      <c r="I318" s="199">
        <v>316</v>
      </c>
      <c r="J318" s="183" t="s">
        <v>832</v>
      </c>
      <c r="K318" s="184">
        <v>1330950</v>
      </c>
      <c r="L318" s="201">
        <f t="shared" si="17"/>
        <v>2676850</v>
      </c>
      <c r="M318" s="201">
        <f t="shared" si="18"/>
        <v>1238</v>
      </c>
      <c r="N318" s="200"/>
    </row>
    <row r="319" spans="2:14">
      <c r="B319" s="199">
        <v>317</v>
      </c>
      <c r="C319" s="183" t="s">
        <v>284</v>
      </c>
      <c r="D319" s="184">
        <v>1326138</v>
      </c>
      <c r="E319" s="184">
        <f t="shared" si="16"/>
        <v>2647012</v>
      </c>
      <c r="F319" s="184">
        <f t="shared" si="19"/>
        <v>4812</v>
      </c>
      <c r="G319" s="200"/>
      <c r="I319" s="199">
        <v>317</v>
      </c>
      <c r="J319" s="183" t="s">
        <v>284</v>
      </c>
      <c r="K319" s="184">
        <v>1326138</v>
      </c>
      <c r="L319" s="201">
        <f t="shared" si="17"/>
        <v>2681662</v>
      </c>
      <c r="M319" s="201">
        <f t="shared" si="18"/>
        <v>4812</v>
      </c>
      <c r="N319" s="200"/>
    </row>
    <row r="320" spans="2:14">
      <c r="B320" s="199">
        <v>318</v>
      </c>
      <c r="C320" s="183" t="s">
        <v>781</v>
      </c>
      <c r="D320" s="184">
        <v>1325038</v>
      </c>
      <c r="E320" s="184">
        <f t="shared" si="16"/>
        <v>2648112</v>
      </c>
      <c r="F320" s="184">
        <f t="shared" si="19"/>
        <v>1100</v>
      </c>
      <c r="G320" s="200"/>
      <c r="I320" s="199">
        <v>318</v>
      </c>
      <c r="J320" s="183" t="s">
        <v>781</v>
      </c>
      <c r="K320" s="184">
        <v>1325038</v>
      </c>
      <c r="L320" s="201">
        <f t="shared" si="17"/>
        <v>2682762</v>
      </c>
      <c r="M320" s="201">
        <f t="shared" si="18"/>
        <v>1100</v>
      </c>
      <c r="N320" s="200"/>
    </row>
    <row r="321" spans="2:14">
      <c r="B321" s="199">
        <v>319</v>
      </c>
      <c r="C321" s="183" t="s">
        <v>345</v>
      </c>
      <c r="D321" s="184">
        <v>1318164</v>
      </c>
      <c r="E321" s="184">
        <f t="shared" si="16"/>
        <v>2654986</v>
      </c>
      <c r="F321" s="184">
        <f t="shared" si="19"/>
        <v>6874</v>
      </c>
      <c r="G321" s="200"/>
      <c r="I321" s="199">
        <v>319</v>
      </c>
      <c r="J321" s="183" t="s">
        <v>345</v>
      </c>
      <c r="K321" s="184">
        <v>1318164</v>
      </c>
      <c r="L321" s="201">
        <f t="shared" si="17"/>
        <v>2689636</v>
      </c>
      <c r="M321" s="201">
        <f t="shared" si="18"/>
        <v>6874</v>
      </c>
      <c r="N321" s="200"/>
    </row>
    <row r="322" spans="2:14">
      <c r="B322" s="199">
        <v>320</v>
      </c>
      <c r="C322" s="183" t="s">
        <v>1077</v>
      </c>
      <c r="D322" s="184">
        <v>1315588</v>
      </c>
      <c r="E322" s="184">
        <f t="shared" si="16"/>
        <v>2657562</v>
      </c>
      <c r="F322" s="184">
        <f t="shared" si="19"/>
        <v>2576</v>
      </c>
      <c r="G322" s="200"/>
      <c r="I322" s="199">
        <v>320</v>
      </c>
      <c r="J322" s="183" t="s">
        <v>1077</v>
      </c>
      <c r="K322" s="184">
        <v>1315588</v>
      </c>
      <c r="L322" s="201">
        <f t="shared" si="17"/>
        <v>2692212</v>
      </c>
      <c r="M322" s="201">
        <f t="shared" si="18"/>
        <v>2576</v>
      </c>
      <c r="N322" s="200"/>
    </row>
    <row r="323" spans="2:14">
      <c r="B323" s="199">
        <v>321</v>
      </c>
      <c r="C323" s="183" t="s">
        <v>461</v>
      </c>
      <c r="D323" s="184">
        <v>1315138</v>
      </c>
      <c r="E323" s="184">
        <f t="shared" si="16"/>
        <v>2658012</v>
      </c>
      <c r="F323" s="184">
        <f t="shared" si="19"/>
        <v>450</v>
      </c>
      <c r="G323" s="200"/>
      <c r="I323" s="199">
        <v>321</v>
      </c>
      <c r="J323" s="183" t="s">
        <v>461</v>
      </c>
      <c r="K323" s="184">
        <v>1315138</v>
      </c>
      <c r="L323" s="201">
        <f t="shared" si="17"/>
        <v>2692662</v>
      </c>
      <c r="M323" s="201">
        <f t="shared" si="18"/>
        <v>450</v>
      </c>
      <c r="N323" s="200"/>
    </row>
    <row r="324" spans="2:14">
      <c r="B324" s="199">
        <v>322</v>
      </c>
      <c r="C324" s="183" t="s">
        <v>631</v>
      </c>
      <c r="D324" s="184">
        <v>1313900</v>
      </c>
      <c r="E324" s="184">
        <f t="shared" si="16"/>
        <v>2659250</v>
      </c>
      <c r="F324" s="184">
        <f t="shared" si="19"/>
        <v>1238</v>
      </c>
      <c r="G324" s="200"/>
      <c r="I324" s="199">
        <v>322</v>
      </c>
      <c r="J324" s="183" t="s">
        <v>631</v>
      </c>
      <c r="K324" s="184">
        <v>1313900</v>
      </c>
      <c r="L324" s="201">
        <f t="shared" si="17"/>
        <v>2693900</v>
      </c>
      <c r="M324" s="201">
        <f t="shared" si="18"/>
        <v>1238</v>
      </c>
      <c r="N324" s="200"/>
    </row>
    <row r="325" spans="2:14">
      <c r="B325" s="199">
        <v>323</v>
      </c>
      <c r="C325" s="183" t="s">
        <v>256</v>
      </c>
      <c r="D325" s="184">
        <v>1309638</v>
      </c>
      <c r="E325" s="184">
        <f t="shared" ref="E325:E388" si="20">$D$3-D325</f>
        <v>2663512</v>
      </c>
      <c r="F325" s="184">
        <f t="shared" si="19"/>
        <v>4262</v>
      </c>
      <c r="G325" s="200"/>
      <c r="I325" s="199">
        <v>323</v>
      </c>
      <c r="J325" s="183" t="s">
        <v>256</v>
      </c>
      <c r="K325" s="184">
        <v>1309638</v>
      </c>
      <c r="L325" s="201">
        <f t="shared" ref="L325:L388" si="21">$K$3-K325</f>
        <v>2698162</v>
      </c>
      <c r="M325" s="201">
        <f t="shared" ref="M325:M388" si="22">K324-K325</f>
        <v>4262</v>
      </c>
      <c r="N325" s="200"/>
    </row>
    <row r="326" spans="2:14">
      <c r="B326" s="199">
        <v>324</v>
      </c>
      <c r="C326" s="183" t="s">
        <v>424</v>
      </c>
      <c r="D326" s="184">
        <v>1309088</v>
      </c>
      <c r="E326" s="184">
        <f t="shared" si="20"/>
        <v>2664062</v>
      </c>
      <c r="F326" s="184">
        <f t="shared" ref="F326:F389" si="23">D325-D326</f>
        <v>550</v>
      </c>
      <c r="G326" s="200"/>
      <c r="I326" s="199">
        <v>324</v>
      </c>
      <c r="J326" s="183" t="s">
        <v>424</v>
      </c>
      <c r="K326" s="184">
        <v>1309088</v>
      </c>
      <c r="L326" s="201">
        <f t="shared" si="21"/>
        <v>2698712</v>
      </c>
      <c r="M326" s="201">
        <f t="shared" si="22"/>
        <v>550</v>
      </c>
      <c r="N326" s="200"/>
    </row>
    <row r="327" spans="2:14">
      <c r="B327" s="199">
        <v>325</v>
      </c>
      <c r="C327" s="183" t="s">
        <v>1063</v>
      </c>
      <c r="D327" s="184">
        <v>1305288</v>
      </c>
      <c r="E327" s="184">
        <f t="shared" si="20"/>
        <v>2667862</v>
      </c>
      <c r="F327" s="184">
        <f t="shared" si="23"/>
        <v>3800</v>
      </c>
      <c r="G327" s="200"/>
      <c r="I327" s="199">
        <v>325</v>
      </c>
      <c r="J327" s="183" t="s">
        <v>1063</v>
      </c>
      <c r="K327" s="184">
        <v>1305288</v>
      </c>
      <c r="L327" s="201">
        <f t="shared" si="21"/>
        <v>2702512</v>
      </c>
      <c r="M327" s="201">
        <f t="shared" si="22"/>
        <v>3800</v>
      </c>
      <c r="N327" s="200"/>
    </row>
    <row r="328" spans="2:14">
      <c r="B328" s="199">
        <v>326</v>
      </c>
      <c r="C328" s="183" t="s">
        <v>996</v>
      </c>
      <c r="D328" s="184">
        <v>1303038</v>
      </c>
      <c r="E328" s="184">
        <f t="shared" si="20"/>
        <v>2670112</v>
      </c>
      <c r="F328" s="184">
        <f t="shared" si="23"/>
        <v>2250</v>
      </c>
      <c r="G328" s="200"/>
      <c r="I328" s="199">
        <v>326</v>
      </c>
      <c r="J328" s="183" t="s">
        <v>996</v>
      </c>
      <c r="K328" s="184">
        <v>1303038</v>
      </c>
      <c r="L328" s="201">
        <f t="shared" si="21"/>
        <v>2704762</v>
      </c>
      <c r="M328" s="201">
        <f t="shared" si="22"/>
        <v>2250</v>
      </c>
      <c r="N328" s="200"/>
    </row>
    <row r="329" spans="2:14">
      <c r="B329" s="199">
        <v>327</v>
      </c>
      <c r="C329" s="183" t="s">
        <v>756</v>
      </c>
      <c r="D329" s="184">
        <v>1300700</v>
      </c>
      <c r="E329" s="184">
        <f t="shared" si="20"/>
        <v>2672450</v>
      </c>
      <c r="F329" s="184">
        <f t="shared" si="23"/>
        <v>2338</v>
      </c>
      <c r="G329" s="200"/>
      <c r="I329" s="199">
        <v>327</v>
      </c>
      <c r="J329" s="183" t="s">
        <v>756</v>
      </c>
      <c r="K329" s="184">
        <v>1300700</v>
      </c>
      <c r="L329" s="201">
        <f t="shared" si="21"/>
        <v>2707100</v>
      </c>
      <c r="M329" s="201">
        <f t="shared" si="22"/>
        <v>2338</v>
      </c>
      <c r="N329" s="200"/>
    </row>
    <row r="330" spans="2:14">
      <c r="B330" s="199">
        <v>328</v>
      </c>
      <c r="C330" s="183" t="s">
        <v>235</v>
      </c>
      <c r="D330" s="184">
        <v>1295750</v>
      </c>
      <c r="E330" s="184">
        <f t="shared" si="20"/>
        <v>2677400</v>
      </c>
      <c r="F330" s="184">
        <f t="shared" si="23"/>
        <v>4950</v>
      </c>
      <c r="G330" s="200"/>
      <c r="I330" s="199">
        <v>328</v>
      </c>
      <c r="J330" s="183" t="s">
        <v>235</v>
      </c>
      <c r="K330" s="184">
        <v>1295750</v>
      </c>
      <c r="L330" s="201">
        <f t="shared" si="21"/>
        <v>2712050</v>
      </c>
      <c r="M330" s="201">
        <f t="shared" si="22"/>
        <v>4950</v>
      </c>
      <c r="N330" s="200"/>
    </row>
    <row r="331" spans="2:14">
      <c r="B331" s="199">
        <v>329</v>
      </c>
      <c r="C331" s="183" t="s">
        <v>1055</v>
      </c>
      <c r="D331" s="184">
        <v>1294040</v>
      </c>
      <c r="E331" s="184">
        <f t="shared" si="20"/>
        <v>2679110</v>
      </c>
      <c r="F331" s="184">
        <f t="shared" si="23"/>
        <v>1710</v>
      </c>
      <c r="G331" s="200"/>
      <c r="I331" s="199">
        <v>329</v>
      </c>
      <c r="J331" s="183" t="s">
        <v>1055</v>
      </c>
      <c r="K331" s="184">
        <v>1294040</v>
      </c>
      <c r="L331" s="201">
        <f t="shared" si="21"/>
        <v>2713760</v>
      </c>
      <c r="M331" s="201">
        <f t="shared" si="22"/>
        <v>1710</v>
      </c>
      <c r="N331" s="200"/>
    </row>
    <row r="332" spans="2:14">
      <c r="B332" s="199">
        <v>330</v>
      </c>
      <c r="C332" s="183" t="s">
        <v>313</v>
      </c>
      <c r="D332" s="184">
        <v>1283926</v>
      </c>
      <c r="E332" s="184">
        <f t="shared" si="20"/>
        <v>2689224</v>
      </c>
      <c r="F332" s="184">
        <f t="shared" si="23"/>
        <v>10114</v>
      </c>
      <c r="G332" s="200"/>
      <c r="I332" s="199">
        <v>330</v>
      </c>
      <c r="J332" s="183" t="s">
        <v>313</v>
      </c>
      <c r="K332" s="184">
        <v>1283926</v>
      </c>
      <c r="L332" s="201">
        <f t="shared" si="21"/>
        <v>2723874</v>
      </c>
      <c r="M332" s="201">
        <f t="shared" si="22"/>
        <v>10114</v>
      </c>
      <c r="N332" s="200"/>
    </row>
    <row r="333" spans="2:14">
      <c r="B333" s="199">
        <v>331</v>
      </c>
      <c r="C333" s="183" t="s">
        <v>1029</v>
      </c>
      <c r="D333" s="184">
        <v>1283788</v>
      </c>
      <c r="E333" s="184">
        <f t="shared" si="20"/>
        <v>2689362</v>
      </c>
      <c r="F333" s="184">
        <f t="shared" si="23"/>
        <v>138</v>
      </c>
      <c r="G333" s="200"/>
      <c r="I333" s="199">
        <v>331</v>
      </c>
      <c r="J333" s="183" t="s">
        <v>1029</v>
      </c>
      <c r="K333" s="184">
        <v>1283788</v>
      </c>
      <c r="L333" s="201">
        <f t="shared" si="21"/>
        <v>2724012</v>
      </c>
      <c r="M333" s="201">
        <f t="shared" si="22"/>
        <v>138</v>
      </c>
      <c r="N333" s="200"/>
    </row>
    <row r="334" spans="2:14">
      <c r="B334" s="199">
        <v>332</v>
      </c>
      <c r="C334" s="183" t="s">
        <v>338</v>
      </c>
      <c r="D334" s="184">
        <v>1282826</v>
      </c>
      <c r="E334" s="184">
        <f t="shared" si="20"/>
        <v>2690324</v>
      </c>
      <c r="F334" s="184">
        <f t="shared" si="23"/>
        <v>962</v>
      </c>
      <c r="G334" s="200"/>
      <c r="I334" s="199">
        <v>332</v>
      </c>
      <c r="J334" s="183" t="s">
        <v>338</v>
      </c>
      <c r="K334" s="184">
        <v>1282826</v>
      </c>
      <c r="L334" s="201">
        <f t="shared" si="21"/>
        <v>2724974</v>
      </c>
      <c r="M334" s="201">
        <f t="shared" si="22"/>
        <v>962</v>
      </c>
      <c r="N334" s="200"/>
    </row>
    <row r="335" spans="2:14">
      <c r="B335" s="199">
        <v>333</v>
      </c>
      <c r="C335" s="183" t="s">
        <v>933</v>
      </c>
      <c r="D335" s="184">
        <v>1279800</v>
      </c>
      <c r="E335" s="184">
        <f t="shared" si="20"/>
        <v>2693350</v>
      </c>
      <c r="F335" s="184">
        <f t="shared" si="23"/>
        <v>3026</v>
      </c>
      <c r="G335" s="200"/>
      <c r="I335" s="199">
        <v>333</v>
      </c>
      <c r="J335" s="183" t="s">
        <v>933</v>
      </c>
      <c r="K335" s="184">
        <v>1279800</v>
      </c>
      <c r="L335" s="201">
        <f t="shared" si="21"/>
        <v>2728000</v>
      </c>
      <c r="M335" s="201">
        <f t="shared" si="22"/>
        <v>3026</v>
      </c>
      <c r="N335" s="200"/>
    </row>
    <row r="336" spans="2:14">
      <c r="B336" s="199">
        <v>334</v>
      </c>
      <c r="C336" s="183" t="s">
        <v>517</v>
      </c>
      <c r="D336" s="184">
        <v>1277088</v>
      </c>
      <c r="E336" s="184">
        <f t="shared" si="20"/>
        <v>2696062</v>
      </c>
      <c r="F336" s="184">
        <f t="shared" si="23"/>
        <v>2712</v>
      </c>
      <c r="G336" s="200"/>
      <c r="I336" s="199">
        <v>334</v>
      </c>
      <c r="J336" s="183" t="s">
        <v>517</v>
      </c>
      <c r="K336" s="184">
        <v>1277088</v>
      </c>
      <c r="L336" s="201">
        <f t="shared" si="21"/>
        <v>2730712</v>
      </c>
      <c r="M336" s="201">
        <f t="shared" si="22"/>
        <v>2712</v>
      </c>
      <c r="N336" s="200"/>
    </row>
    <row r="337" spans="2:14">
      <c r="B337" s="199">
        <v>335</v>
      </c>
      <c r="C337" s="183" t="s">
        <v>353</v>
      </c>
      <c r="D337" s="184">
        <v>1262926</v>
      </c>
      <c r="E337" s="184">
        <f t="shared" si="20"/>
        <v>2710224</v>
      </c>
      <c r="F337" s="184">
        <f t="shared" si="23"/>
        <v>14162</v>
      </c>
      <c r="G337" s="200"/>
      <c r="I337" s="199">
        <v>335</v>
      </c>
      <c r="J337" s="183" t="s">
        <v>353</v>
      </c>
      <c r="K337" s="184">
        <v>1262926</v>
      </c>
      <c r="L337" s="201">
        <f t="shared" si="21"/>
        <v>2744874</v>
      </c>
      <c r="M337" s="201">
        <f t="shared" si="22"/>
        <v>14162</v>
      </c>
      <c r="N337" s="200"/>
    </row>
    <row r="338" spans="2:14">
      <c r="B338" s="199">
        <v>336</v>
      </c>
      <c r="C338" s="183" t="s">
        <v>858</v>
      </c>
      <c r="D338" s="184">
        <v>1261050</v>
      </c>
      <c r="E338" s="184">
        <f t="shared" si="20"/>
        <v>2712100</v>
      </c>
      <c r="F338" s="184">
        <f t="shared" si="23"/>
        <v>1876</v>
      </c>
      <c r="G338" s="200"/>
      <c r="I338" s="199">
        <v>336</v>
      </c>
      <c r="J338" s="183" t="s">
        <v>858</v>
      </c>
      <c r="K338" s="184">
        <v>1261050</v>
      </c>
      <c r="L338" s="201">
        <f t="shared" si="21"/>
        <v>2746750</v>
      </c>
      <c r="M338" s="201">
        <f t="shared" si="22"/>
        <v>1876</v>
      </c>
      <c r="N338" s="200"/>
    </row>
    <row r="339" spans="2:14">
      <c r="B339" s="199">
        <v>337</v>
      </c>
      <c r="C339" s="183" t="s">
        <v>960</v>
      </c>
      <c r="D339" s="184">
        <v>1254088</v>
      </c>
      <c r="E339" s="184">
        <f t="shared" si="20"/>
        <v>2719062</v>
      </c>
      <c r="F339" s="184">
        <f t="shared" si="23"/>
        <v>6962</v>
      </c>
      <c r="G339" s="200"/>
      <c r="I339" s="199">
        <v>337</v>
      </c>
      <c r="J339" s="183" t="s">
        <v>960</v>
      </c>
      <c r="K339" s="184">
        <v>1254088</v>
      </c>
      <c r="L339" s="201">
        <f t="shared" si="21"/>
        <v>2753712</v>
      </c>
      <c r="M339" s="201">
        <f t="shared" si="22"/>
        <v>6962</v>
      </c>
      <c r="N339" s="200"/>
    </row>
    <row r="340" spans="2:14">
      <c r="B340" s="199">
        <v>338</v>
      </c>
      <c r="C340" s="183" t="s">
        <v>1081</v>
      </c>
      <c r="D340" s="184">
        <v>1241850</v>
      </c>
      <c r="E340" s="184">
        <f t="shared" si="20"/>
        <v>2731300</v>
      </c>
      <c r="F340" s="184">
        <f t="shared" si="23"/>
        <v>12238</v>
      </c>
      <c r="G340" s="200"/>
      <c r="I340" s="199">
        <v>338</v>
      </c>
      <c r="J340" s="183" t="s">
        <v>1081</v>
      </c>
      <c r="K340" s="184">
        <v>1241850</v>
      </c>
      <c r="L340" s="201">
        <f t="shared" si="21"/>
        <v>2765950</v>
      </c>
      <c r="M340" s="201">
        <f t="shared" si="22"/>
        <v>12238</v>
      </c>
      <c r="N340" s="200"/>
    </row>
    <row r="341" spans="2:14">
      <c r="B341" s="199">
        <v>339</v>
      </c>
      <c r="C341" s="183" t="s">
        <v>806</v>
      </c>
      <c r="D341" s="184">
        <v>1239238</v>
      </c>
      <c r="E341" s="184">
        <f t="shared" si="20"/>
        <v>2733912</v>
      </c>
      <c r="F341" s="184">
        <f t="shared" si="23"/>
        <v>2612</v>
      </c>
      <c r="G341" s="200"/>
      <c r="I341" s="199">
        <v>339</v>
      </c>
      <c r="J341" s="183" t="s">
        <v>806</v>
      </c>
      <c r="K341" s="184">
        <v>1239238</v>
      </c>
      <c r="L341" s="201">
        <f t="shared" si="21"/>
        <v>2768562</v>
      </c>
      <c r="M341" s="201">
        <f t="shared" si="22"/>
        <v>2612</v>
      </c>
      <c r="N341" s="200"/>
    </row>
    <row r="342" spans="2:14">
      <c r="B342" s="199">
        <v>340</v>
      </c>
      <c r="C342" s="183" t="s">
        <v>912</v>
      </c>
      <c r="D342" s="184">
        <v>1236900</v>
      </c>
      <c r="E342" s="184">
        <f t="shared" si="20"/>
        <v>2736250</v>
      </c>
      <c r="F342" s="184">
        <f t="shared" si="23"/>
        <v>2338</v>
      </c>
      <c r="G342" s="200"/>
      <c r="I342" s="199">
        <v>340</v>
      </c>
      <c r="J342" s="183" t="s">
        <v>912</v>
      </c>
      <c r="K342" s="184">
        <v>1236900</v>
      </c>
      <c r="L342" s="201">
        <f t="shared" si="21"/>
        <v>2770900</v>
      </c>
      <c r="M342" s="201">
        <f t="shared" si="22"/>
        <v>2338</v>
      </c>
      <c r="N342" s="200"/>
    </row>
    <row r="343" spans="2:14">
      <c r="B343" s="199">
        <v>341</v>
      </c>
      <c r="C343" s="183" t="s">
        <v>710</v>
      </c>
      <c r="D343" s="184">
        <v>1227550</v>
      </c>
      <c r="E343" s="184">
        <f t="shared" si="20"/>
        <v>2745600</v>
      </c>
      <c r="F343" s="184">
        <f t="shared" si="23"/>
        <v>9350</v>
      </c>
      <c r="G343" s="200"/>
      <c r="I343" s="199">
        <v>341</v>
      </c>
      <c r="J343" s="183" t="s">
        <v>710</v>
      </c>
      <c r="K343" s="184">
        <v>1227550</v>
      </c>
      <c r="L343" s="201">
        <f t="shared" si="21"/>
        <v>2780250</v>
      </c>
      <c r="M343" s="201">
        <f t="shared" si="22"/>
        <v>9350</v>
      </c>
      <c r="N343" s="200"/>
    </row>
    <row r="344" spans="2:14">
      <c r="B344" s="199">
        <v>342</v>
      </c>
      <c r="C344" s="183" t="s">
        <v>437</v>
      </c>
      <c r="D344" s="184">
        <v>1221500</v>
      </c>
      <c r="E344" s="184">
        <f t="shared" si="20"/>
        <v>2751650</v>
      </c>
      <c r="F344" s="184">
        <f t="shared" si="23"/>
        <v>6050</v>
      </c>
      <c r="G344" s="200"/>
      <c r="I344" s="199">
        <v>342</v>
      </c>
      <c r="J344" s="183" t="s">
        <v>437</v>
      </c>
      <c r="K344" s="184">
        <v>1221500</v>
      </c>
      <c r="L344" s="201">
        <f t="shared" si="21"/>
        <v>2786300</v>
      </c>
      <c r="M344" s="201">
        <f t="shared" si="22"/>
        <v>6050</v>
      </c>
      <c r="N344" s="200"/>
    </row>
    <row r="345" spans="2:14">
      <c r="B345" s="199">
        <v>343</v>
      </c>
      <c r="C345" s="183" t="s">
        <v>727</v>
      </c>
      <c r="D345" s="184">
        <v>1206650</v>
      </c>
      <c r="E345" s="184">
        <f t="shared" si="20"/>
        <v>2766500</v>
      </c>
      <c r="F345" s="184">
        <f t="shared" si="23"/>
        <v>14850</v>
      </c>
      <c r="G345" s="200"/>
      <c r="I345" s="199">
        <v>343</v>
      </c>
      <c r="J345" s="183" t="s">
        <v>727</v>
      </c>
      <c r="K345" s="184">
        <v>1206650</v>
      </c>
      <c r="L345" s="201">
        <f t="shared" si="21"/>
        <v>2801150</v>
      </c>
      <c r="M345" s="201">
        <f t="shared" si="22"/>
        <v>14850</v>
      </c>
      <c r="N345" s="200"/>
    </row>
    <row r="346" spans="2:14">
      <c r="B346" s="199">
        <v>344</v>
      </c>
      <c r="C346" s="183" t="s">
        <v>415</v>
      </c>
      <c r="D346" s="184">
        <v>1204176</v>
      </c>
      <c r="E346" s="184">
        <f t="shared" si="20"/>
        <v>2768974</v>
      </c>
      <c r="F346" s="184">
        <f t="shared" si="23"/>
        <v>2474</v>
      </c>
      <c r="G346" s="200"/>
      <c r="I346" s="199">
        <v>344</v>
      </c>
      <c r="J346" s="183" t="s">
        <v>415</v>
      </c>
      <c r="K346" s="184">
        <v>1204176</v>
      </c>
      <c r="L346" s="201">
        <f t="shared" si="21"/>
        <v>2803624</v>
      </c>
      <c r="M346" s="201">
        <f t="shared" si="22"/>
        <v>2474</v>
      </c>
      <c r="N346" s="200"/>
    </row>
    <row r="347" spans="2:14">
      <c r="B347" s="199">
        <v>345</v>
      </c>
      <c r="C347" s="183" t="s">
        <v>434</v>
      </c>
      <c r="D347" s="184">
        <v>1204038</v>
      </c>
      <c r="E347" s="184">
        <f t="shared" si="20"/>
        <v>2769112</v>
      </c>
      <c r="F347" s="184">
        <f t="shared" si="23"/>
        <v>138</v>
      </c>
      <c r="G347" s="200"/>
      <c r="I347" s="199">
        <v>345</v>
      </c>
      <c r="J347" s="183" t="s">
        <v>434</v>
      </c>
      <c r="K347" s="184">
        <v>1204038</v>
      </c>
      <c r="L347" s="201">
        <f t="shared" si="21"/>
        <v>2803762</v>
      </c>
      <c r="M347" s="201">
        <f t="shared" si="22"/>
        <v>138</v>
      </c>
      <c r="N347" s="200"/>
    </row>
    <row r="348" spans="2:14">
      <c r="B348" s="199">
        <v>346</v>
      </c>
      <c r="C348" s="183" t="s">
        <v>578</v>
      </c>
      <c r="D348" s="184">
        <v>1200600</v>
      </c>
      <c r="E348" s="184">
        <f t="shared" si="20"/>
        <v>2772550</v>
      </c>
      <c r="F348" s="184">
        <f t="shared" si="23"/>
        <v>3438</v>
      </c>
      <c r="G348" s="200"/>
      <c r="I348" s="199">
        <v>346</v>
      </c>
      <c r="J348" s="183" t="s">
        <v>578</v>
      </c>
      <c r="K348" s="184">
        <v>1200600</v>
      </c>
      <c r="L348" s="201">
        <f t="shared" si="21"/>
        <v>2807200</v>
      </c>
      <c r="M348" s="201">
        <f t="shared" si="22"/>
        <v>3438</v>
      </c>
      <c r="N348" s="200"/>
    </row>
    <row r="349" spans="2:14">
      <c r="B349" s="199">
        <v>347</v>
      </c>
      <c r="C349" s="183" t="s">
        <v>611</v>
      </c>
      <c r="D349" s="184">
        <v>1197988</v>
      </c>
      <c r="E349" s="184">
        <f t="shared" si="20"/>
        <v>2775162</v>
      </c>
      <c r="F349" s="184">
        <f t="shared" si="23"/>
        <v>2612</v>
      </c>
      <c r="G349" s="200"/>
      <c r="I349" s="199">
        <v>347</v>
      </c>
      <c r="J349" s="183" t="s">
        <v>611</v>
      </c>
      <c r="K349" s="184">
        <v>1197988</v>
      </c>
      <c r="L349" s="201">
        <f t="shared" si="21"/>
        <v>2809812</v>
      </c>
      <c r="M349" s="201">
        <f t="shared" si="22"/>
        <v>2612</v>
      </c>
      <c r="N349" s="200"/>
    </row>
    <row r="350" spans="2:14">
      <c r="B350" s="199">
        <v>348</v>
      </c>
      <c r="C350" s="183" t="s">
        <v>492</v>
      </c>
      <c r="D350" s="184">
        <v>1189876</v>
      </c>
      <c r="E350" s="184">
        <f t="shared" si="20"/>
        <v>2783274</v>
      </c>
      <c r="F350" s="184">
        <f t="shared" si="23"/>
        <v>8112</v>
      </c>
      <c r="G350" s="200"/>
      <c r="I350" s="199">
        <v>348</v>
      </c>
      <c r="J350" s="183" t="s">
        <v>492</v>
      </c>
      <c r="K350" s="184">
        <v>1189876</v>
      </c>
      <c r="L350" s="201">
        <f t="shared" si="21"/>
        <v>2817924</v>
      </c>
      <c r="M350" s="201">
        <f t="shared" si="22"/>
        <v>8112</v>
      </c>
      <c r="N350" s="200"/>
    </row>
    <row r="351" spans="2:14">
      <c r="B351" s="199">
        <v>349</v>
      </c>
      <c r="C351" s="183" t="s">
        <v>183</v>
      </c>
      <c r="D351" s="184">
        <v>1188550</v>
      </c>
      <c r="E351" s="184">
        <f t="shared" si="20"/>
        <v>2784600</v>
      </c>
      <c r="F351" s="184">
        <f t="shared" si="23"/>
        <v>1326</v>
      </c>
      <c r="G351" s="200"/>
      <c r="I351" s="199">
        <v>349</v>
      </c>
      <c r="J351" s="183" t="s">
        <v>183</v>
      </c>
      <c r="K351" s="184">
        <v>1188550</v>
      </c>
      <c r="L351" s="201">
        <f t="shared" si="21"/>
        <v>2819250</v>
      </c>
      <c r="M351" s="201">
        <f t="shared" si="22"/>
        <v>1326</v>
      </c>
      <c r="N351" s="200"/>
    </row>
    <row r="352" spans="2:14">
      <c r="B352" s="199">
        <v>350</v>
      </c>
      <c r="C352" s="183" t="s">
        <v>581</v>
      </c>
      <c r="D352" s="184">
        <v>1188088</v>
      </c>
      <c r="E352" s="184">
        <f t="shared" si="20"/>
        <v>2785062</v>
      </c>
      <c r="F352" s="184">
        <f t="shared" si="23"/>
        <v>462</v>
      </c>
      <c r="G352" s="200"/>
      <c r="I352" s="199">
        <v>350</v>
      </c>
      <c r="J352" s="183" t="s">
        <v>581</v>
      </c>
      <c r="K352" s="184">
        <v>1188088</v>
      </c>
      <c r="L352" s="201">
        <f t="shared" si="21"/>
        <v>2819712</v>
      </c>
      <c r="M352" s="201">
        <f t="shared" si="22"/>
        <v>462</v>
      </c>
      <c r="N352" s="200"/>
    </row>
    <row r="353" spans="2:14">
      <c r="B353" s="199">
        <v>351</v>
      </c>
      <c r="C353" s="183" t="s">
        <v>526</v>
      </c>
      <c r="D353" s="184">
        <v>1187538</v>
      </c>
      <c r="E353" s="184">
        <f t="shared" si="20"/>
        <v>2785612</v>
      </c>
      <c r="F353" s="184">
        <f t="shared" si="23"/>
        <v>550</v>
      </c>
      <c r="G353" s="200"/>
      <c r="I353" s="199">
        <v>351</v>
      </c>
      <c r="J353" s="183" t="s">
        <v>526</v>
      </c>
      <c r="K353" s="184">
        <v>1187538</v>
      </c>
      <c r="L353" s="201">
        <f t="shared" si="21"/>
        <v>2820262</v>
      </c>
      <c r="M353" s="201">
        <f t="shared" si="22"/>
        <v>550</v>
      </c>
      <c r="N353" s="200"/>
    </row>
    <row r="354" spans="2:14">
      <c r="B354" s="199">
        <v>352</v>
      </c>
      <c r="C354" s="183" t="s">
        <v>835</v>
      </c>
      <c r="D354" s="184">
        <v>1184100</v>
      </c>
      <c r="E354" s="184">
        <f t="shared" si="20"/>
        <v>2789050</v>
      </c>
      <c r="F354" s="184">
        <f t="shared" si="23"/>
        <v>3438</v>
      </c>
      <c r="G354" s="200"/>
      <c r="I354" s="199">
        <v>352</v>
      </c>
      <c r="J354" s="183" t="s">
        <v>835</v>
      </c>
      <c r="K354" s="184">
        <v>1184100</v>
      </c>
      <c r="L354" s="201">
        <f t="shared" si="21"/>
        <v>2823700</v>
      </c>
      <c r="M354" s="201">
        <f t="shared" si="22"/>
        <v>3438</v>
      </c>
      <c r="N354" s="200"/>
    </row>
    <row r="355" spans="2:14">
      <c r="B355" s="199">
        <v>353</v>
      </c>
      <c r="C355" s="183" t="s">
        <v>871</v>
      </c>
      <c r="D355" s="184">
        <v>1183500</v>
      </c>
      <c r="E355" s="184">
        <f t="shared" si="20"/>
        <v>2789650</v>
      </c>
      <c r="F355" s="184">
        <f t="shared" si="23"/>
        <v>600</v>
      </c>
      <c r="G355" s="200"/>
      <c r="I355" s="199">
        <v>353</v>
      </c>
      <c r="J355" s="183" t="s">
        <v>871</v>
      </c>
      <c r="K355" s="184">
        <v>1183500</v>
      </c>
      <c r="L355" s="201">
        <f t="shared" si="21"/>
        <v>2824300</v>
      </c>
      <c r="M355" s="201">
        <f t="shared" si="22"/>
        <v>600</v>
      </c>
      <c r="N355" s="200"/>
    </row>
    <row r="356" spans="2:14">
      <c r="B356" s="199">
        <v>354</v>
      </c>
      <c r="C356" s="183" t="s">
        <v>409</v>
      </c>
      <c r="D356" s="184">
        <v>1178326</v>
      </c>
      <c r="E356" s="184">
        <f t="shared" si="20"/>
        <v>2794824</v>
      </c>
      <c r="F356" s="184">
        <f t="shared" si="23"/>
        <v>5174</v>
      </c>
      <c r="G356" s="200"/>
      <c r="I356" s="199">
        <v>354</v>
      </c>
      <c r="J356" s="183" t="s">
        <v>409</v>
      </c>
      <c r="K356" s="184">
        <v>1178326</v>
      </c>
      <c r="L356" s="201">
        <f t="shared" si="21"/>
        <v>2829474</v>
      </c>
      <c r="M356" s="201">
        <f t="shared" si="22"/>
        <v>5174</v>
      </c>
      <c r="N356" s="200"/>
    </row>
    <row r="357" spans="2:14">
      <c r="B357" s="199">
        <v>355</v>
      </c>
      <c r="C357" s="183" t="s">
        <v>958</v>
      </c>
      <c r="D357" s="184">
        <v>1177088</v>
      </c>
      <c r="E357" s="184">
        <f t="shared" si="20"/>
        <v>2796062</v>
      </c>
      <c r="F357" s="184">
        <f t="shared" si="23"/>
        <v>1238</v>
      </c>
      <c r="G357" s="200"/>
      <c r="I357" s="199">
        <v>355</v>
      </c>
      <c r="J357" s="183" t="s">
        <v>958</v>
      </c>
      <c r="K357" s="184">
        <v>1177088</v>
      </c>
      <c r="L357" s="201">
        <f t="shared" si="21"/>
        <v>2830712</v>
      </c>
      <c r="M357" s="201">
        <f t="shared" si="22"/>
        <v>1238</v>
      </c>
      <c r="N357" s="200"/>
    </row>
    <row r="358" spans="2:14">
      <c r="B358" s="199">
        <v>356</v>
      </c>
      <c r="C358" s="183" t="s">
        <v>849</v>
      </c>
      <c r="D358" s="184">
        <v>1175350</v>
      </c>
      <c r="E358" s="184">
        <f t="shared" si="20"/>
        <v>2797800</v>
      </c>
      <c r="F358" s="184">
        <f t="shared" si="23"/>
        <v>1738</v>
      </c>
      <c r="G358" s="200"/>
      <c r="I358" s="199">
        <v>356</v>
      </c>
      <c r="J358" s="183" t="s">
        <v>849</v>
      </c>
      <c r="K358" s="184">
        <v>1175350</v>
      </c>
      <c r="L358" s="201">
        <f t="shared" si="21"/>
        <v>2832450</v>
      </c>
      <c r="M358" s="201">
        <f t="shared" si="22"/>
        <v>1738</v>
      </c>
      <c r="N358" s="200"/>
    </row>
    <row r="359" spans="2:14">
      <c r="B359" s="199">
        <v>357</v>
      </c>
      <c r="C359" s="183" t="s">
        <v>374</v>
      </c>
      <c r="D359" s="184">
        <v>1160776</v>
      </c>
      <c r="E359" s="184">
        <f t="shared" si="20"/>
        <v>2812374</v>
      </c>
      <c r="F359" s="184">
        <f t="shared" si="23"/>
        <v>14574</v>
      </c>
      <c r="G359" s="200"/>
      <c r="I359" s="199">
        <v>357</v>
      </c>
      <c r="J359" s="183" t="s">
        <v>374</v>
      </c>
      <c r="K359" s="184">
        <v>1160776</v>
      </c>
      <c r="L359" s="201">
        <f t="shared" si="21"/>
        <v>2847024</v>
      </c>
      <c r="M359" s="201">
        <f t="shared" si="22"/>
        <v>14574</v>
      </c>
      <c r="N359" s="200"/>
    </row>
    <row r="360" spans="2:14">
      <c r="B360" s="199">
        <v>358</v>
      </c>
      <c r="C360" s="183" t="s">
        <v>475</v>
      </c>
      <c r="D360" s="184">
        <v>1153438</v>
      </c>
      <c r="E360" s="184">
        <f t="shared" si="20"/>
        <v>2819712</v>
      </c>
      <c r="F360" s="184">
        <f t="shared" si="23"/>
        <v>7338</v>
      </c>
      <c r="G360" s="200"/>
      <c r="I360" s="199">
        <v>358</v>
      </c>
      <c r="J360" s="183" t="s">
        <v>475</v>
      </c>
      <c r="K360" s="184">
        <v>1153438</v>
      </c>
      <c r="L360" s="201">
        <f t="shared" si="21"/>
        <v>2854362</v>
      </c>
      <c r="M360" s="201">
        <f t="shared" si="22"/>
        <v>7338</v>
      </c>
      <c r="N360" s="200"/>
    </row>
    <row r="361" spans="2:14">
      <c r="B361" s="199">
        <v>359</v>
      </c>
      <c r="C361" s="183" t="s">
        <v>680</v>
      </c>
      <c r="D361" s="184">
        <v>1150188</v>
      </c>
      <c r="E361" s="184">
        <f t="shared" si="20"/>
        <v>2822962</v>
      </c>
      <c r="F361" s="184">
        <f t="shared" si="23"/>
        <v>3250</v>
      </c>
      <c r="G361" s="200"/>
      <c r="I361" s="199">
        <v>359</v>
      </c>
      <c r="J361" s="183" t="s">
        <v>680</v>
      </c>
      <c r="K361" s="184">
        <v>1150188</v>
      </c>
      <c r="L361" s="201">
        <f t="shared" si="21"/>
        <v>2857612</v>
      </c>
      <c r="M361" s="201">
        <f t="shared" si="22"/>
        <v>3250</v>
      </c>
      <c r="N361" s="200"/>
    </row>
    <row r="362" spans="2:14">
      <c r="B362" s="199">
        <v>360</v>
      </c>
      <c r="C362" s="183" t="s">
        <v>866</v>
      </c>
      <c r="D362" s="184">
        <v>1148790</v>
      </c>
      <c r="E362" s="184">
        <f t="shared" si="20"/>
        <v>2824360</v>
      </c>
      <c r="F362" s="184">
        <f t="shared" si="23"/>
        <v>1398</v>
      </c>
      <c r="G362" s="200"/>
      <c r="I362" s="199">
        <v>360</v>
      </c>
      <c r="J362" s="183" t="s">
        <v>866</v>
      </c>
      <c r="K362" s="184">
        <v>1148790</v>
      </c>
      <c r="L362" s="201">
        <f t="shared" si="21"/>
        <v>2859010</v>
      </c>
      <c r="M362" s="201">
        <f t="shared" si="22"/>
        <v>1398</v>
      </c>
      <c r="N362" s="200"/>
    </row>
    <row r="363" spans="2:14">
      <c r="B363" s="199">
        <v>361</v>
      </c>
      <c r="C363" s="183" t="s">
        <v>499</v>
      </c>
      <c r="D363" s="184">
        <v>1147200</v>
      </c>
      <c r="E363" s="184">
        <f t="shared" si="20"/>
        <v>2825950</v>
      </c>
      <c r="F363" s="184">
        <f t="shared" si="23"/>
        <v>1590</v>
      </c>
      <c r="G363" s="200"/>
      <c r="I363" s="199">
        <v>361</v>
      </c>
      <c r="J363" s="183" t="s">
        <v>499</v>
      </c>
      <c r="K363" s="184">
        <v>1147200</v>
      </c>
      <c r="L363" s="201">
        <f t="shared" si="21"/>
        <v>2860600</v>
      </c>
      <c r="M363" s="201">
        <f t="shared" si="22"/>
        <v>1590</v>
      </c>
      <c r="N363" s="200"/>
    </row>
    <row r="364" spans="2:14">
      <c r="B364" s="199">
        <v>362</v>
      </c>
      <c r="C364" s="183" t="s">
        <v>605</v>
      </c>
      <c r="D364" s="184">
        <v>1145326</v>
      </c>
      <c r="E364" s="184">
        <f t="shared" si="20"/>
        <v>2827824</v>
      </c>
      <c r="F364" s="184">
        <f t="shared" si="23"/>
        <v>1874</v>
      </c>
      <c r="G364" s="200"/>
      <c r="I364" s="199">
        <v>362</v>
      </c>
      <c r="J364" s="183" t="s">
        <v>605</v>
      </c>
      <c r="K364" s="184">
        <v>1145326</v>
      </c>
      <c r="L364" s="201">
        <f t="shared" si="21"/>
        <v>2862474</v>
      </c>
      <c r="M364" s="201">
        <f t="shared" si="22"/>
        <v>1874</v>
      </c>
      <c r="N364" s="200"/>
    </row>
    <row r="365" spans="2:14">
      <c r="B365" s="199">
        <v>363</v>
      </c>
      <c r="C365" s="183" t="s">
        <v>966</v>
      </c>
      <c r="D365" s="184">
        <v>1143400</v>
      </c>
      <c r="E365" s="184">
        <f t="shared" si="20"/>
        <v>2829750</v>
      </c>
      <c r="F365" s="184">
        <f t="shared" si="23"/>
        <v>1926</v>
      </c>
      <c r="G365" s="200"/>
      <c r="I365" s="199">
        <v>363</v>
      </c>
      <c r="J365" s="183" t="s">
        <v>966</v>
      </c>
      <c r="K365" s="184">
        <v>1143400</v>
      </c>
      <c r="L365" s="201">
        <f t="shared" si="21"/>
        <v>2864400</v>
      </c>
      <c r="M365" s="201">
        <f t="shared" si="22"/>
        <v>1926</v>
      </c>
      <c r="N365" s="200"/>
    </row>
    <row r="366" spans="2:14">
      <c r="B366" s="199">
        <v>364</v>
      </c>
      <c r="C366" s="183" t="s">
        <v>1007</v>
      </c>
      <c r="D366" s="184">
        <v>1143300</v>
      </c>
      <c r="E366" s="184">
        <f t="shared" si="20"/>
        <v>2829850</v>
      </c>
      <c r="F366" s="184">
        <f t="shared" si="23"/>
        <v>100</v>
      </c>
      <c r="G366" s="200"/>
      <c r="I366" s="199">
        <v>364</v>
      </c>
      <c r="J366" s="183" t="s">
        <v>1007</v>
      </c>
      <c r="K366" s="184">
        <v>1143300</v>
      </c>
      <c r="L366" s="201">
        <f t="shared" si="21"/>
        <v>2864500</v>
      </c>
      <c r="M366" s="201">
        <f t="shared" si="22"/>
        <v>100</v>
      </c>
      <c r="N366" s="200"/>
    </row>
    <row r="367" spans="2:14">
      <c r="B367" s="199">
        <v>365</v>
      </c>
      <c r="C367" s="183" t="s">
        <v>657</v>
      </c>
      <c r="D367" s="184">
        <v>1142900</v>
      </c>
      <c r="E367" s="184">
        <f t="shared" si="20"/>
        <v>2830250</v>
      </c>
      <c r="F367" s="184">
        <f t="shared" si="23"/>
        <v>400</v>
      </c>
      <c r="G367" s="200"/>
      <c r="I367" s="199">
        <v>365</v>
      </c>
      <c r="J367" s="183" t="s">
        <v>657</v>
      </c>
      <c r="K367" s="184">
        <v>1142900</v>
      </c>
      <c r="L367" s="201">
        <f t="shared" si="21"/>
        <v>2864900</v>
      </c>
      <c r="M367" s="201">
        <f t="shared" si="22"/>
        <v>400</v>
      </c>
      <c r="N367" s="200"/>
    </row>
    <row r="368" spans="2:14">
      <c r="B368" s="199">
        <v>366</v>
      </c>
      <c r="C368" s="183" t="s">
        <v>490</v>
      </c>
      <c r="D368" s="184">
        <v>1141888</v>
      </c>
      <c r="E368" s="184">
        <f t="shared" si="20"/>
        <v>2831262</v>
      </c>
      <c r="F368" s="184">
        <f t="shared" si="23"/>
        <v>1012</v>
      </c>
      <c r="G368" s="200"/>
      <c r="I368" s="199">
        <v>366</v>
      </c>
      <c r="J368" s="183" t="s">
        <v>490</v>
      </c>
      <c r="K368" s="184">
        <v>1141888</v>
      </c>
      <c r="L368" s="201">
        <f t="shared" si="21"/>
        <v>2865912</v>
      </c>
      <c r="M368" s="201">
        <f t="shared" si="22"/>
        <v>1012</v>
      </c>
      <c r="N368" s="200"/>
    </row>
    <row r="369" spans="2:14">
      <c r="B369" s="199">
        <v>367</v>
      </c>
      <c r="C369" s="183" t="s">
        <v>733</v>
      </c>
      <c r="D369" s="184">
        <v>1141200</v>
      </c>
      <c r="E369" s="184">
        <f t="shared" si="20"/>
        <v>2831950</v>
      </c>
      <c r="F369" s="184">
        <f t="shared" si="23"/>
        <v>688</v>
      </c>
      <c r="G369" s="200"/>
      <c r="I369" s="199">
        <v>367</v>
      </c>
      <c r="J369" s="183" t="s">
        <v>733</v>
      </c>
      <c r="K369" s="184">
        <v>1141200</v>
      </c>
      <c r="L369" s="201">
        <f t="shared" si="21"/>
        <v>2866600</v>
      </c>
      <c r="M369" s="201">
        <f t="shared" si="22"/>
        <v>688</v>
      </c>
      <c r="N369" s="200"/>
    </row>
    <row r="370" spans="2:14">
      <c r="B370" s="199">
        <v>368</v>
      </c>
      <c r="C370" s="183" t="s">
        <v>396</v>
      </c>
      <c r="D370" s="184">
        <v>1137786</v>
      </c>
      <c r="E370" s="184">
        <f t="shared" si="20"/>
        <v>2835364</v>
      </c>
      <c r="F370" s="184">
        <f t="shared" si="23"/>
        <v>3414</v>
      </c>
      <c r="G370" s="200"/>
      <c r="I370" s="199">
        <v>368</v>
      </c>
      <c r="J370" s="183" t="s">
        <v>396</v>
      </c>
      <c r="K370" s="184">
        <v>1137786</v>
      </c>
      <c r="L370" s="201">
        <f t="shared" si="21"/>
        <v>2870014</v>
      </c>
      <c r="M370" s="201">
        <f t="shared" si="22"/>
        <v>3414</v>
      </c>
      <c r="N370" s="200"/>
    </row>
    <row r="371" spans="2:14">
      <c r="B371" s="199">
        <v>369</v>
      </c>
      <c r="C371" s="183" t="s">
        <v>311</v>
      </c>
      <c r="D371" s="184">
        <v>1135238</v>
      </c>
      <c r="E371" s="184">
        <f t="shared" si="20"/>
        <v>2837912</v>
      </c>
      <c r="F371" s="184">
        <f t="shared" si="23"/>
        <v>2548</v>
      </c>
      <c r="G371" s="200"/>
      <c r="I371" s="199">
        <v>369</v>
      </c>
      <c r="J371" s="183" t="s">
        <v>311</v>
      </c>
      <c r="K371" s="184">
        <v>1135238</v>
      </c>
      <c r="L371" s="201">
        <f t="shared" si="21"/>
        <v>2872562</v>
      </c>
      <c r="M371" s="201">
        <f t="shared" si="22"/>
        <v>2548</v>
      </c>
      <c r="N371" s="200"/>
    </row>
    <row r="372" spans="2:14">
      <c r="B372" s="199">
        <v>370</v>
      </c>
      <c r="C372" s="183" t="s">
        <v>935</v>
      </c>
      <c r="D372" s="184">
        <v>1134600</v>
      </c>
      <c r="E372" s="184">
        <f t="shared" si="20"/>
        <v>2838550</v>
      </c>
      <c r="F372" s="184">
        <f t="shared" si="23"/>
        <v>638</v>
      </c>
      <c r="G372" s="200"/>
      <c r="I372" s="199">
        <v>370</v>
      </c>
      <c r="J372" s="183" t="s">
        <v>935</v>
      </c>
      <c r="K372" s="184">
        <v>1134600</v>
      </c>
      <c r="L372" s="201">
        <f t="shared" si="21"/>
        <v>2873200</v>
      </c>
      <c r="M372" s="201">
        <f t="shared" si="22"/>
        <v>638</v>
      </c>
      <c r="N372" s="200"/>
    </row>
    <row r="373" spans="2:14">
      <c r="B373" s="199">
        <v>371</v>
      </c>
      <c r="C373" s="183" t="s">
        <v>318</v>
      </c>
      <c r="D373" s="184">
        <v>1129926</v>
      </c>
      <c r="E373" s="184">
        <f t="shared" si="20"/>
        <v>2843224</v>
      </c>
      <c r="F373" s="184">
        <f t="shared" si="23"/>
        <v>4674</v>
      </c>
      <c r="G373" s="200"/>
      <c r="I373" s="199">
        <v>371</v>
      </c>
      <c r="J373" s="183" t="s">
        <v>318</v>
      </c>
      <c r="K373" s="184">
        <v>1129926</v>
      </c>
      <c r="L373" s="201">
        <f t="shared" si="21"/>
        <v>2877874</v>
      </c>
      <c r="M373" s="201">
        <f t="shared" si="22"/>
        <v>4674</v>
      </c>
      <c r="N373" s="200"/>
    </row>
    <row r="374" spans="2:14">
      <c r="B374" s="199">
        <v>372</v>
      </c>
      <c r="C374" s="183" t="s">
        <v>609</v>
      </c>
      <c r="D374" s="184">
        <v>1115800</v>
      </c>
      <c r="E374" s="184">
        <f t="shared" si="20"/>
        <v>2857350</v>
      </c>
      <c r="F374" s="184">
        <f t="shared" si="23"/>
        <v>14126</v>
      </c>
      <c r="G374" s="200"/>
      <c r="I374" s="199">
        <v>372</v>
      </c>
      <c r="J374" s="183" t="s">
        <v>609</v>
      </c>
      <c r="K374" s="184">
        <v>1115800</v>
      </c>
      <c r="L374" s="201">
        <f t="shared" si="21"/>
        <v>2892000</v>
      </c>
      <c r="M374" s="201">
        <f t="shared" si="22"/>
        <v>14126</v>
      </c>
      <c r="N374" s="200"/>
    </row>
    <row r="375" spans="2:14">
      <c r="B375" s="199">
        <v>373</v>
      </c>
      <c r="C375" s="183" t="s">
        <v>746</v>
      </c>
      <c r="D375" s="184">
        <v>1111500</v>
      </c>
      <c r="E375" s="184">
        <f t="shared" si="20"/>
        <v>2861650</v>
      </c>
      <c r="F375" s="184">
        <f t="shared" si="23"/>
        <v>4300</v>
      </c>
      <c r="G375" s="200"/>
      <c r="I375" s="199">
        <v>373</v>
      </c>
      <c r="J375" s="183" t="s">
        <v>746</v>
      </c>
      <c r="K375" s="184">
        <v>1111500</v>
      </c>
      <c r="L375" s="201">
        <f t="shared" si="21"/>
        <v>2896300</v>
      </c>
      <c r="M375" s="201">
        <f t="shared" si="22"/>
        <v>4300</v>
      </c>
      <c r="N375" s="200"/>
    </row>
    <row r="376" spans="2:14">
      <c r="B376" s="199">
        <v>374</v>
      </c>
      <c r="C376" s="183" t="s">
        <v>363</v>
      </c>
      <c r="D376" s="184">
        <v>1110538</v>
      </c>
      <c r="E376" s="184">
        <f t="shared" si="20"/>
        <v>2862612</v>
      </c>
      <c r="F376" s="184">
        <f t="shared" si="23"/>
        <v>962</v>
      </c>
      <c r="G376" s="200"/>
      <c r="I376" s="199">
        <v>374</v>
      </c>
      <c r="J376" s="183" t="s">
        <v>363</v>
      </c>
      <c r="K376" s="184">
        <v>1110538</v>
      </c>
      <c r="L376" s="201">
        <f t="shared" si="21"/>
        <v>2897262</v>
      </c>
      <c r="M376" s="201">
        <f t="shared" si="22"/>
        <v>962</v>
      </c>
      <c r="N376" s="200"/>
    </row>
    <row r="377" spans="2:14">
      <c r="B377" s="199">
        <v>375</v>
      </c>
      <c r="C377" s="183" t="s">
        <v>920</v>
      </c>
      <c r="D377" s="184">
        <v>1110400</v>
      </c>
      <c r="E377" s="184">
        <f t="shared" si="20"/>
        <v>2862750</v>
      </c>
      <c r="F377" s="184">
        <f t="shared" si="23"/>
        <v>138</v>
      </c>
      <c r="G377" s="200"/>
      <c r="I377" s="199">
        <v>375</v>
      </c>
      <c r="J377" s="183" t="s">
        <v>920</v>
      </c>
      <c r="K377" s="184">
        <v>1110400</v>
      </c>
      <c r="L377" s="201">
        <f t="shared" si="21"/>
        <v>2897400</v>
      </c>
      <c r="M377" s="201">
        <f t="shared" si="22"/>
        <v>138</v>
      </c>
      <c r="N377" s="200"/>
    </row>
    <row r="378" spans="2:14">
      <c r="B378" s="199">
        <v>376</v>
      </c>
      <c r="C378" s="183" t="s">
        <v>383</v>
      </c>
      <c r="D378" s="184">
        <v>1109740</v>
      </c>
      <c r="E378" s="184">
        <f t="shared" si="20"/>
        <v>2863410</v>
      </c>
      <c r="F378" s="184">
        <f t="shared" si="23"/>
        <v>660</v>
      </c>
      <c r="G378" s="200"/>
      <c r="I378" s="199">
        <v>376</v>
      </c>
      <c r="J378" s="183" t="s">
        <v>383</v>
      </c>
      <c r="K378" s="184">
        <v>1109740</v>
      </c>
      <c r="L378" s="201">
        <f t="shared" si="21"/>
        <v>2898060</v>
      </c>
      <c r="M378" s="201">
        <f t="shared" si="22"/>
        <v>660</v>
      </c>
      <c r="N378" s="200"/>
    </row>
    <row r="379" spans="2:14">
      <c r="B379" s="199">
        <v>377</v>
      </c>
      <c r="C379" s="183" t="s">
        <v>1099</v>
      </c>
      <c r="D379" s="184">
        <v>1106688</v>
      </c>
      <c r="E379" s="184">
        <f t="shared" si="20"/>
        <v>2866462</v>
      </c>
      <c r="F379" s="184">
        <f t="shared" si="23"/>
        <v>3052</v>
      </c>
      <c r="G379" s="200"/>
      <c r="I379" s="199">
        <v>377</v>
      </c>
      <c r="J379" s="183" t="s">
        <v>1099</v>
      </c>
      <c r="K379" s="184">
        <v>1106688</v>
      </c>
      <c r="L379" s="201">
        <f t="shared" si="21"/>
        <v>2901112</v>
      </c>
      <c r="M379" s="201">
        <f t="shared" si="22"/>
        <v>3052</v>
      </c>
      <c r="N379" s="200"/>
    </row>
    <row r="380" spans="2:14">
      <c r="B380" s="199">
        <v>378</v>
      </c>
      <c r="C380" s="183" t="s">
        <v>303</v>
      </c>
      <c r="D380" s="184">
        <v>1101188</v>
      </c>
      <c r="E380" s="184">
        <f t="shared" si="20"/>
        <v>2871962</v>
      </c>
      <c r="F380" s="184">
        <f t="shared" si="23"/>
        <v>5500</v>
      </c>
      <c r="G380" s="200"/>
      <c r="I380" s="199">
        <v>378</v>
      </c>
      <c r="J380" s="183" t="s">
        <v>303</v>
      </c>
      <c r="K380" s="184">
        <v>1101188</v>
      </c>
      <c r="L380" s="201">
        <f t="shared" si="21"/>
        <v>2906612</v>
      </c>
      <c r="M380" s="201">
        <f t="shared" si="22"/>
        <v>5500</v>
      </c>
      <c r="N380" s="200"/>
    </row>
    <row r="381" spans="2:14">
      <c r="B381" s="199">
        <v>379</v>
      </c>
      <c r="C381" s="183" t="s">
        <v>740</v>
      </c>
      <c r="D381" s="184">
        <v>1099676</v>
      </c>
      <c r="E381" s="184">
        <f t="shared" si="20"/>
        <v>2873474</v>
      </c>
      <c r="F381" s="184">
        <f t="shared" si="23"/>
        <v>1512</v>
      </c>
      <c r="G381" s="200"/>
      <c r="I381" s="199">
        <v>379</v>
      </c>
      <c r="J381" s="183" t="s">
        <v>740</v>
      </c>
      <c r="K381" s="184">
        <v>1099676</v>
      </c>
      <c r="L381" s="201">
        <f t="shared" si="21"/>
        <v>2908124</v>
      </c>
      <c r="M381" s="201">
        <f t="shared" si="22"/>
        <v>1512</v>
      </c>
      <c r="N381" s="200"/>
    </row>
    <row r="382" spans="2:14">
      <c r="B382" s="199">
        <v>380</v>
      </c>
      <c r="C382" s="183" t="s">
        <v>382</v>
      </c>
      <c r="D382" s="184">
        <v>1095688</v>
      </c>
      <c r="E382" s="184">
        <f t="shared" si="20"/>
        <v>2877462</v>
      </c>
      <c r="F382" s="184">
        <f t="shared" si="23"/>
        <v>3988</v>
      </c>
      <c r="G382" s="200"/>
      <c r="I382" s="199">
        <v>380</v>
      </c>
      <c r="J382" s="183" t="s">
        <v>382</v>
      </c>
      <c r="K382" s="184">
        <v>1095688</v>
      </c>
      <c r="L382" s="201">
        <f t="shared" si="21"/>
        <v>2912112</v>
      </c>
      <c r="M382" s="201">
        <f t="shared" si="22"/>
        <v>3988</v>
      </c>
      <c r="N382" s="200"/>
    </row>
    <row r="383" spans="2:14">
      <c r="B383" s="199">
        <v>381</v>
      </c>
      <c r="C383" s="183" t="s">
        <v>191</v>
      </c>
      <c r="D383" s="184">
        <v>1079776</v>
      </c>
      <c r="E383" s="184">
        <f t="shared" si="20"/>
        <v>2893374</v>
      </c>
      <c r="F383" s="184">
        <f t="shared" si="23"/>
        <v>15912</v>
      </c>
      <c r="G383" s="200"/>
      <c r="I383" s="199">
        <v>381</v>
      </c>
      <c r="J383" s="183" t="s">
        <v>191</v>
      </c>
      <c r="K383" s="184">
        <v>1079776</v>
      </c>
      <c r="L383" s="201">
        <f t="shared" si="21"/>
        <v>2928024</v>
      </c>
      <c r="M383" s="201">
        <f t="shared" si="22"/>
        <v>15912</v>
      </c>
      <c r="N383" s="200"/>
    </row>
    <row r="384" spans="2:14">
      <c r="B384" s="199">
        <v>382</v>
      </c>
      <c r="C384" s="183" t="s">
        <v>431</v>
      </c>
      <c r="D384" s="184">
        <v>1075288</v>
      </c>
      <c r="E384" s="184">
        <f t="shared" si="20"/>
        <v>2897862</v>
      </c>
      <c r="F384" s="184">
        <f t="shared" si="23"/>
        <v>4488</v>
      </c>
      <c r="G384" s="200"/>
      <c r="I384" s="199">
        <v>382</v>
      </c>
      <c r="J384" s="183" t="s">
        <v>431</v>
      </c>
      <c r="K384" s="184">
        <v>1075288</v>
      </c>
      <c r="L384" s="201">
        <f t="shared" si="21"/>
        <v>2932512</v>
      </c>
      <c r="M384" s="201">
        <f t="shared" si="22"/>
        <v>4488</v>
      </c>
      <c r="N384" s="200"/>
    </row>
    <row r="385" spans="2:14">
      <c r="B385" s="199">
        <v>383</v>
      </c>
      <c r="C385" s="183" t="s">
        <v>272</v>
      </c>
      <c r="D385" s="184">
        <v>1074288</v>
      </c>
      <c r="E385" s="184">
        <f t="shared" si="20"/>
        <v>2898862</v>
      </c>
      <c r="F385" s="184">
        <f t="shared" si="23"/>
        <v>1000</v>
      </c>
      <c r="G385" s="200"/>
      <c r="I385" s="199">
        <v>383</v>
      </c>
      <c r="J385" s="183" t="s">
        <v>272</v>
      </c>
      <c r="K385" s="184">
        <v>1074288</v>
      </c>
      <c r="L385" s="201">
        <f t="shared" si="21"/>
        <v>2933512</v>
      </c>
      <c r="M385" s="201">
        <f t="shared" si="22"/>
        <v>1000</v>
      </c>
      <c r="N385" s="200"/>
    </row>
    <row r="386" spans="2:14">
      <c r="B386" s="199">
        <v>384</v>
      </c>
      <c r="C386" s="183" t="s">
        <v>905</v>
      </c>
      <c r="D386" s="184">
        <v>1068188</v>
      </c>
      <c r="E386" s="184">
        <f t="shared" si="20"/>
        <v>2904962</v>
      </c>
      <c r="F386" s="184">
        <f t="shared" si="23"/>
        <v>6100</v>
      </c>
      <c r="G386" s="200"/>
      <c r="I386" s="199">
        <v>384</v>
      </c>
      <c r="J386" s="183" t="s">
        <v>905</v>
      </c>
      <c r="K386" s="184">
        <v>1068188</v>
      </c>
      <c r="L386" s="201">
        <f t="shared" si="21"/>
        <v>2939612</v>
      </c>
      <c r="M386" s="201">
        <f t="shared" si="22"/>
        <v>6100</v>
      </c>
      <c r="N386" s="200"/>
    </row>
    <row r="387" spans="2:14">
      <c r="B387" s="199">
        <v>385</v>
      </c>
      <c r="C387" s="183" t="s">
        <v>973</v>
      </c>
      <c r="D387" s="184">
        <v>1067088</v>
      </c>
      <c r="E387" s="184">
        <f t="shared" si="20"/>
        <v>2906062</v>
      </c>
      <c r="F387" s="184">
        <f t="shared" si="23"/>
        <v>1100</v>
      </c>
      <c r="G387" s="200"/>
      <c r="I387" s="199">
        <v>385</v>
      </c>
      <c r="J387" s="183" t="s">
        <v>973</v>
      </c>
      <c r="K387" s="184">
        <v>1067088</v>
      </c>
      <c r="L387" s="201">
        <f t="shared" si="21"/>
        <v>2940712</v>
      </c>
      <c r="M387" s="201">
        <f t="shared" si="22"/>
        <v>1100</v>
      </c>
      <c r="N387" s="200"/>
    </row>
    <row r="388" spans="2:14">
      <c r="B388" s="199">
        <v>386</v>
      </c>
      <c r="C388" s="183" t="s">
        <v>993</v>
      </c>
      <c r="D388" s="184">
        <v>1065850</v>
      </c>
      <c r="E388" s="184">
        <f t="shared" si="20"/>
        <v>2907300</v>
      </c>
      <c r="F388" s="184">
        <f t="shared" si="23"/>
        <v>1238</v>
      </c>
      <c r="G388" s="200"/>
      <c r="I388" s="199">
        <v>386</v>
      </c>
      <c r="J388" s="183" t="s">
        <v>993</v>
      </c>
      <c r="K388" s="184">
        <v>1065850</v>
      </c>
      <c r="L388" s="201">
        <f t="shared" si="21"/>
        <v>2941950</v>
      </c>
      <c r="M388" s="201">
        <f t="shared" si="22"/>
        <v>1238</v>
      </c>
      <c r="N388" s="200"/>
    </row>
    <row r="389" spans="2:14">
      <c r="B389" s="199">
        <v>387</v>
      </c>
      <c r="C389" s="183" t="s">
        <v>309</v>
      </c>
      <c r="D389" s="184">
        <v>1062710</v>
      </c>
      <c r="E389" s="184">
        <f t="shared" ref="E389:E428" si="24">$D$3-D389</f>
        <v>2910440</v>
      </c>
      <c r="F389" s="184">
        <f t="shared" si="23"/>
        <v>3140</v>
      </c>
      <c r="G389" s="200"/>
      <c r="I389" s="199">
        <v>387</v>
      </c>
      <c r="J389" s="183" t="s">
        <v>309</v>
      </c>
      <c r="K389" s="184">
        <v>1062710</v>
      </c>
      <c r="L389" s="201">
        <f t="shared" ref="L389:L428" si="25">$K$3-K389</f>
        <v>2945090</v>
      </c>
      <c r="M389" s="201">
        <f t="shared" ref="M389:M428" si="26">K388-K389</f>
        <v>3140</v>
      </c>
      <c r="N389" s="200"/>
    </row>
    <row r="390" spans="2:14">
      <c r="B390" s="199">
        <v>388</v>
      </c>
      <c r="C390" s="183" t="s">
        <v>924</v>
      </c>
      <c r="D390" s="184">
        <v>1048850</v>
      </c>
      <c r="E390" s="184">
        <f t="shared" si="24"/>
        <v>2924300</v>
      </c>
      <c r="F390" s="184">
        <f t="shared" ref="F390:F428" si="27">D389-D390</f>
        <v>13860</v>
      </c>
      <c r="G390" s="200"/>
      <c r="I390" s="199">
        <v>388</v>
      </c>
      <c r="J390" s="183" t="s">
        <v>924</v>
      </c>
      <c r="K390" s="184">
        <v>1048850</v>
      </c>
      <c r="L390" s="201">
        <f t="shared" si="25"/>
        <v>2958950</v>
      </c>
      <c r="M390" s="201">
        <f t="shared" si="26"/>
        <v>13860</v>
      </c>
      <c r="N390" s="200"/>
    </row>
    <row r="391" spans="2:14">
      <c r="B391" s="199">
        <v>389</v>
      </c>
      <c r="C391" s="183" t="s">
        <v>536</v>
      </c>
      <c r="D391" s="184">
        <v>1043640</v>
      </c>
      <c r="E391" s="184">
        <f t="shared" si="24"/>
        <v>2929510</v>
      </c>
      <c r="F391" s="184">
        <f t="shared" si="27"/>
        <v>5210</v>
      </c>
      <c r="G391" s="200"/>
      <c r="I391" s="199">
        <v>389</v>
      </c>
      <c r="J391" s="183" t="s">
        <v>536</v>
      </c>
      <c r="K391" s="184">
        <v>1043640</v>
      </c>
      <c r="L391" s="201">
        <f t="shared" si="25"/>
        <v>2964160</v>
      </c>
      <c r="M391" s="201">
        <f t="shared" si="26"/>
        <v>5210</v>
      </c>
      <c r="N391" s="200"/>
    </row>
    <row r="392" spans="2:14">
      <c r="B392" s="199">
        <v>390</v>
      </c>
      <c r="C392" s="183" t="s">
        <v>298</v>
      </c>
      <c r="D392" s="184">
        <v>1042750</v>
      </c>
      <c r="E392" s="184">
        <f t="shared" si="24"/>
        <v>2930400</v>
      </c>
      <c r="F392" s="184">
        <f t="shared" si="27"/>
        <v>890</v>
      </c>
      <c r="G392" s="200"/>
      <c r="I392" s="199">
        <v>390</v>
      </c>
      <c r="J392" s="183" t="s">
        <v>298</v>
      </c>
      <c r="K392" s="184">
        <v>1042750</v>
      </c>
      <c r="L392" s="201">
        <f t="shared" si="25"/>
        <v>2965050</v>
      </c>
      <c r="M392" s="201">
        <f t="shared" si="26"/>
        <v>890</v>
      </c>
      <c r="N392" s="200"/>
    </row>
    <row r="393" spans="2:14">
      <c r="B393" s="199">
        <v>391</v>
      </c>
      <c r="C393" s="183" t="s">
        <v>798</v>
      </c>
      <c r="D393" s="184">
        <v>1041650</v>
      </c>
      <c r="E393" s="184">
        <f t="shared" si="24"/>
        <v>2931500</v>
      </c>
      <c r="F393" s="184">
        <f t="shared" si="27"/>
        <v>1100</v>
      </c>
      <c r="G393" s="200"/>
      <c r="I393" s="199">
        <v>391</v>
      </c>
      <c r="J393" s="183" t="s">
        <v>798</v>
      </c>
      <c r="K393" s="184">
        <v>1041650</v>
      </c>
      <c r="L393" s="201">
        <f t="shared" si="25"/>
        <v>2966150</v>
      </c>
      <c r="M393" s="201">
        <f t="shared" si="26"/>
        <v>1100</v>
      </c>
      <c r="N393" s="200"/>
    </row>
    <row r="394" spans="2:14">
      <c r="B394" s="199">
        <v>392</v>
      </c>
      <c r="C394" s="183" t="s">
        <v>554</v>
      </c>
      <c r="D394" s="184">
        <v>1041550</v>
      </c>
      <c r="E394" s="184">
        <f t="shared" si="24"/>
        <v>2931600</v>
      </c>
      <c r="F394" s="184">
        <f t="shared" si="27"/>
        <v>100</v>
      </c>
      <c r="G394" s="200"/>
      <c r="I394" s="199">
        <v>392</v>
      </c>
      <c r="J394" s="183" t="s">
        <v>554</v>
      </c>
      <c r="K394" s="184">
        <v>1041550</v>
      </c>
      <c r="L394" s="201">
        <f t="shared" si="25"/>
        <v>2966250</v>
      </c>
      <c r="M394" s="201">
        <f t="shared" si="26"/>
        <v>100</v>
      </c>
      <c r="N394" s="200"/>
    </row>
    <row r="395" spans="2:14">
      <c r="B395" s="199">
        <v>393</v>
      </c>
      <c r="C395" s="183" t="s">
        <v>628</v>
      </c>
      <c r="D395" s="184">
        <v>1040038</v>
      </c>
      <c r="E395" s="184">
        <f t="shared" si="24"/>
        <v>2933112</v>
      </c>
      <c r="F395" s="184">
        <f t="shared" si="27"/>
        <v>1512</v>
      </c>
      <c r="G395" s="200"/>
      <c r="I395" s="199">
        <v>393</v>
      </c>
      <c r="J395" s="183" t="s">
        <v>628</v>
      </c>
      <c r="K395" s="184">
        <v>1040038</v>
      </c>
      <c r="L395" s="201">
        <f t="shared" si="25"/>
        <v>2967762</v>
      </c>
      <c r="M395" s="201">
        <f t="shared" si="26"/>
        <v>1512</v>
      </c>
      <c r="N395" s="200"/>
    </row>
    <row r="396" spans="2:14">
      <c r="B396" s="199">
        <v>394</v>
      </c>
      <c r="C396" s="183" t="s">
        <v>892</v>
      </c>
      <c r="D396" s="184">
        <v>1037288</v>
      </c>
      <c r="E396" s="184">
        <f t="shared" si="24"/>
        <v>2935862</v>
      </c>
      <c r="F396" s="184">
        <f t="shared" si="27"/>
        <v>2750</v>
      </c>
      <c r="G396" s="200"/>
      <c r="I396" s="199">
        <v>394</v>
      </c>
      <c r="J396" s="183" t="s">
        <v>892</v>
      </c>
      <c r="K396" s="184">
        <v>1037288</v>
      </c>
      <c r="L396" s="201">
        <f t="shared" si="25"/>
        <v>2970512</v>
      </c>
      <c r="M396" s="201">
        <f t="shared" si="26"/>
        <v>2750</v>
      </c>
      <c r="N396" s="200"/>
    </row>
    <row r="397" spans="2:14">
      <c r="B397" s="199">
        <v>395</v>
      </c>
      <c r="C397" s="183" t="s">
        <v>713</v>
      </c>
      <c r="D397" s="184">
        <v>1026938</v>
      </c>
      <c r="E397" s="184">
        <f t="shared" si="24"/>
        <v>2946212</v>
      </c>
      <c r="F397" s="184">
        <f t="shared" si="27"/>
        <v>10350</v>
      </c>
      <c r="G397" s="200"/>
      <c r="I397" s="199">
        <v>395</v>
      </c>
      <c r="J397" s="183" t="s">
        <v>713</v>
      </c>
      <c r="K397" s="184">
        <v>1026938</v>
      </c>
      <c r="L397" s="201">
        <f t="shared" si="25"/>
        <v>2980862</v>
      </c>
      <c r="M397" s="201">
        <f t="shared" si="26"/>
        <v>10350</v>
      </c>
      <c r="N397" s="200"/>
    </row>
    <row r="398" spans="2:14">
      <c r="B398" s="199">
        <v>396</v>
      </c>
      <c r="C398" s="183" t="s">
        <v>726</v>
      </c>
      <c r="D398" s="184">
        <v>1025100</v>
      </c>
      <c r="E398" s="184">
        <f t="shared" si="24"/>
        <v>2948050</v>
      </c>
      <c r="F398" s="184">
        <f t="shared" si="27"/>
        <v>1838</v>
      </c>
      <c r="G398" s="200"/>
      <c r="I398" s="199">
        <v>396</v>
      </c>
      <c r="J398" s="183" t="s">
        <v>726</v>
      </c>
      <c r="K398" s="184">
        <v>1025100</v>
      </c>
      <c r="L398" s="201">
        <f t="shared" si="25"/>
        <v>2982700</v>
      </c>
      <c r="M398" s="201">
        <f t="shared" si="26"/>
        <v>1838</v>
      </c>
      <c r="N398" s="200"/>
    </row>
    <row r="399" spans="2:14">
      <c r="B399" s="199">
        <v>397</v>
      </c>
      <c r="C399" s="183" t="s">
        <v>663</v>
      </c>
      <c r="D399" s="184">
        <v>1013600</v>
      </c>
      <c r="E399" s="184">
        <f t="shared" si="24"/>
        <v>2959550</v>
      </c>
      <c r="F399" s="184">
        <f t="shared" si="27"/>
        <v>11500</v>
      </c>
      <c r="G399" s="200"/>
      <c r="I399" s="199">
        <v>397</v>
      </c>
      <c r="J399" s="183" t="s">
        <v>663</v>
      </c>
      <c r="K399" s="184">
        <v>1013600</v>
      </c>
      <c r="L399" s="201">
        <f t="shared" si="25"/>
        <v>2994200</v>
      </c>
      <c r="M399" s="201">
        <f t="shared" si="26"/>
        <v>11500</v>
      </c>
      <c r="N399" s="200"/>
    </row>
    <row r="400" spans="2:14">
      <c r="B400" s="199">
        <v>398</v>
      </c>
      <c r="C400" s="183" t="s">
        <v>831</v>
      </c>
      <c r="D400" s="184">
        <v>1011450</v>
      </c>
      <c r="E400" s="184">
        <f t="shared" si="24"/>
        <v>2961700</v>
      </c>
      <c r="F400" s="184">
        <f t="shared" si="27"/>
        <v>2150</v>
      </c>
      <c r="G400" s="200"/>
      <c r="I400" s="199">
        <v>398</v>
      </c>
      <c r="J400" s="183" t="s">
        <v>831</v>
      </c>
      <c r="K400" s="184">
        <v>1011450</v>
      </c>
      <c r="L400" s="201">
        <f t="shared" si="25"/>
        <v>2996350</v>
      </c>
      <c r="M400" s="201">
        <f t="shared" si="26"/>
        <v>2150</v>
      </c>
      <c r="N400" s="200"/>
    </row>
    <row r="401" spans="2:14">
      <c r="B401" s="199">
        <v>399</v>
      </c>
      <c r="C401" s="183" t="s">
        <v>872</v>
      </c>
      <c r="D401" s="184">
        <v>1007138</v>
      </c>
      <c r="E401" s="184">
        <f t="shared" si="24"/>
        <v>2966012</v>
      </c>
      <c r="F401" s="184">
        <f t="shared" si="27"/>
        <v>4312</v>
      </c>
      <c r="G401" s="200"/>
      <c r="I401" s="199">
        <v>399</v>
      </c>
      <c r="J401" s="183" t="s">
        <v>872</v>
      </c>
      <c r="K401" s="184">
        <v>1007138</v>
      </c>
      <c r="L401" s="201">
        <f t="shared" si="25"/>
        <v>3000662</v>
      </c>
      <c r="M401" s="201">
        <f t="shared" si="26"/>
        <v>4312</v>
      </c>
      <c r="N401" s="200"/>
    </row>
    <row r="402" spans="2:14">
      <c r="B402" s="199">
        <v>400</v>
      </c>
      <c r="C402" s="183" t="s">
        <v>537</v>
      </c>
      <c r="D402" s="184">
        <v>994350</v>
      </c>
      <c r="E402" s="184">
        <f t="shared" si="24"/>
        <v>2978800</v>
      </c>
      <c r="F402" s="184">
        <f t="shared" si="27"/>
        <v>12788</v>
      </c>
      <c r="G402" s="200"/>
      <c r="I402" s="199">
        <v>400</v>
      </c>
      <c r="J402" s="183" t="s">
        <v>537</v>
      </c>
      <c r="K402" s="184">
        <v>994350</v>
      </c>
      <c r="L402" s="201">
        <f t="shared" si="25"/>
        <v>3013450</v>
      </c>
      <c r="M402" s="201">
        <f t="shared" si="26"/>
        <v>12788</v>
      </c>
      <c r="N402" s="200"/>
    </row>
    <row r="403" spans="2:14">
      <c r="B403" s="199">
        <v>401</v>
      </c>
      <c r="C403" s="183" t="s">
        <v>662</v>
      </c>
      <c r="D403" s="184">
        <v>993938</v>
      </c>
      <c r="E403" s="184">
        <f t="shared" si="24"/>
        <v>2979212</v>
      </c>
      <c r="F403" s="184">
        <f t="shared" si="27"/>
        <v>412</v>
      </c>
      <c r="G403" s="200"/>
      <c r="I403" s="199">
        <v>401</v>
      </c>
      <c r="J403" s="183" t="s">
        <v>662</v>
      </c>
      <c r="K403" s="184">
        <v>993938</v>
      </c>
      <c r="L403" s="201">
        <f t="shared" si="25"/>
        <v>3013862</v>
      </c>
      <c r="M403" s="201">
        <f t="shared" si="26"/>
        <v>412</v>
      </c>
      <c r="N403" s="200"/>
    </row>
    <row r="404" spans="2:14">
      <c r="B404" s="199">
        <v>402</v>
      </c>
      <c r="C404" s="183" t="s">
        <v>951</v>
      </c>
      <c r="D404" s="184">
        <v>988850</v>
      </c>
      <c r="E404" s="184">
        <f t="shared" si="24"/>
        <v>2984300</v>
      </c>
      <c r="F404" s="184">
        <f t="shared" si="27"/>
        <v>5088</v>
      </c>
      <c r="G404" s="200"/>
      <c r="I404" s="199">
        <v>402</v>
      </c>
      <c r="J404" s="183" t="s">
        <v>951</v>
      </c>
      <c r="K404" s="184">
        <v>988850</v>
      </c>
      <c r="L404" s="201">
        <f t="shared" si="25"/>
        <v>3018950</v>
      </c>
      <c r="M404" s="201">
        <f t="shared" si="26"/>
        <v>5088</v>
      </c>
      <c r="N404" s="200"/>
    </row>
    <row r="405" spans="2:14">
      <c r="B405" s="199">
        <v>403</v>
      </c>
      <c r="C405" s="183" t="s">
        <v>734</v>
      </c>
      <c r="D405" s="184">
        <v>988438</v>
      </c>
      <c r="E405" s="184">
        <f t="shared" si="24"/>
        <v>2984712</v>
      </c>
      <c r="F405" s="184">
        <f t="shared" si="27"/>
        <v>412</v>
      </c>
      <c r="G405" s="200"/>
      <c r="I405" s="199">
        <v>403</v>
      </c>
      <c r="J405" s="183" t="s">
        <v>734</v>
      </c>
      <c r="K405" s="184">
        <v>988438</v>
      </c>
      <c r="L405" s="201">
        <f t="shared" si="25"/>
        <v>3019362</v>
      </c>
      <c r="M405" s="201">
        <f t="shared" si="26"/>
        <v>412</v>
      </c>
      <c r="N405" s="200"/>
    </row>
    <row r="406" spans="2:14">
      <c r="B406" s="199">
        <v>404</v>
      </c>
      <c r="C406" s="183" t="s">
        <v>172</v>
      </c>
      <c r="D406" s="184">
        <v>982388</v>
      </c>
      <c r="E406" s="184">
        <f t="shared" si="24"/>
        <v>2990762</v>
      </c>
      <c r="F406" s="184">
        <f t="shared" si="27"/>
        <v>6050</v>
      </c>
      <c r="G406" s="200"/>
      <c r="I406" s="199">
        <v>404</v>
      </c>
      <c r="J406" s="183" t="s">
        <v>172</v>
      </c>
      <c r="K406" s="184">
        <v>982388</v>
      </c>
      <c r="L406" s="201">
        <f t="shared" si="25"/>
        <v>3025412</v>
      </c>
      <c r="M406" s="201">
        <f t="shared" si="26"/>
        <v>6050</v>
      </c>
      <c r="N406" s="200"/>
    </row>
    <row r="407" spans="2:14">
      <c r="B407" s="199">
        <v>405</v>
      </c>
      <c r="C407" s="183" t="s">
        <v>238</v>
      </c>
      <c r="D407" s="184">
        <v>976338</v>
      </c>
      <c r="E407" s="184">
        <f t="shared" si="24"/>
        <v>2996812</v>
      </c>
      <c r="F407" s="184">
        <f t="shared" si="27"/>
        <v>6050</v>
      </c>
      <c r="G407" s="200"/>
      <c r="I407" s="199">
        <v>405</v>
      </c>
      <c r="J407" s="183" t="s">
        <v>238</v>
      </c>
      <c r="K407" s="184">
        <v>976338</v>
      </c>
      <c r="L407" s="201">
        <f t="shared" si="25"/>
        <v>3031462</v>
      </c>
      <c r="M407" s="201">
        <f t="shared" si="26"/>
        <v>6050</v>
      </c>
      <c r="N407" s="200"/>
    </row>
    <row r="408" spans="2:14">
      <c r="B408" s="199">
        <v>406</v>
      </c>
      <c r="C408" s="183" t="s">
        <v>209</v>
      </c>
      <c r="D408" s="184">
        <v>956400</v>
      </c>
      <c r="E408" s="184">
        <f t="shared" si="24"/>
        <v>3016750</v>
      </c>
      <c r="F408" s="184">
        <f t="shared" si="27"/>
        <v>19938</v>
      </c>
      <c r="G408" s="200"/>
      <c r="I408" s="199">
        <v>406</v>
      </c>
      <c r="J408" s="183" t="s">
        <v>209</v>
      </c>
      <c r="K408" s="184">
        <v>956400</v>
      </c>
      <c r="L408" s="201">
        <f t="shared" si="25"/>
        <v>3051400</v>
      </c>
      <c r="M408" s="201">
        <f t="shared" si="26"/>
        <v>19938</v>
      </c>
      <c r="N408" s="200"/>
    </row>
    <row r="409" spans="2:14">
      <c r="B409" s="199">
        <v>407</v>
      </c>
      <c r="C409" s="183" t="s">
        <v>1069</v>
      </c>
      <c r="D409" s="184">
        <v>955300</v>
      </c>
      <c r="E409" s="184">
        <f t="shared" si="24"/>
        <v>3017850</v>
      </c>
      <c r="F409" s="184">
        <f t="shared" si="27"/>
        <v>1100</v>
      </c>
      <c r="G409" s="200"/>
      <c r="I409" s="199">
        <v>407</v>
      </c>
      <c r="J409" s="183" t="s">
        <v>1069</v>
      </c>
      <c r="K409" s="184">
        <v>955300</v>
      </c>
      <c r="L409" s="201">
        <f t="shared" si="25"/>
        <v>3052500</v>
      </c>
      <c r="M409" s="201">
        <f t="shared" si="26"/>
        <v>1100</v>
      </c>
      <c r="N409" s="200"/>
    </row>
    <row r="410" spans="2:14">
      <c r="B410" s="199">
        <v>408</v>
      </c>
      <c r="C410" s="183" t="s">
        <v>425</v>
      </c>
      <c r="D410" s="184">
        <v>947050</v>
      </c>
      <c r="E410" s="184">
        <f t="shared" si="24"/>
        <v>3026100</v>
      </c>
      <c r="F410" s="184">
        <f t="shared" si="27"/>
        <v>8250</v>
      </c>
      <c r="G410" s="200"/>
      <c r="I410" s="199">
        <v>408</v>
      </c>
      <c r="J410" s="183" t="s">
        <v>425</v>
      </c>
      <c r="K410" s="184">
        <v>947050</v>
      </c>
      <c r="L410" s="201">
        <f t="shared" si="25"/>
        <v>3060750</v>
      </c>
      <c r="M410" s="201">
        <f t="shared" si="26"/>
        <v>8250</v>
      </c>
      <c r="N410" s="200"/>
    </row>
    <row r="411" spans="2:14">
      <c r="B411" s="199">
        <v>409</v>
      </c>
      <c r="C411" s="183" t="s">
        <v>205</v>
      </c>
      <c r="D411" s="184">
        <v>945428</v>
      </c>
      <c r="E411" s="184">
        <f t="shared" si="24"/>
        <v>3027722</v>
      </c>
      <c r="F411" s="184">
        <f t="shared" si="27"/>
        <v>1622</v>
      </c>
      <c r="G411" s="200"/>
      <c r="I411" s="199">
        <v>409</v>
      </c>
      <c r="J411" s="183" t="s">
        <v>205</v>
      </c>
      <c r="K411" s="184">
        <v>945428</v>
      </c>
      <c r="L411" s="201">
        <f t="shared" si="25"/>
        <v>3062372</v>
      </c>
      <c r="M411" s="201">
        <f t="shared" si="26"/>
        <v>1622</v>
      </c>
      <c r="N411" s="200"/>
    </row>
    <row r="412" spans="2:14">
      <c r="B412" s="199">
        <v>410</v>
      </c>
      <c r="C412" s="183" t="s">
        <v>357</v>
      </c>
      <c r="D412" s="184">
        <v>892738</v>
      </c>
      <c r="E412" s="184">
        <f t="shared" si="24"/>
        <v>3080412</v>
      </c>
      <c r="F412" s="184">
        <f t="shared" si="27"/>
        <v>52690</v>
      </c>
      <c r="G412" s="200"/>
      <c r="I412" s="199">
        <v>410</v>
      </c>
      <c r="J412" s="183" t="s">
        <v>357</v>
      </c>
      <c r="K412" s="184">
        <v>892738</v>
      </c>
      <c r="L412" s="201">
        <f t="shared" si="25"/>
        <v>3115062</v>
      </c>
      <c r="M412" s="201">
        <f t="shared" si="26"/>
        <v>52690</v>
      </c>
      <c r="N412" s="200"/>
    </row>
    <row r="413" spans="2:14">
      <c r="B413" s="199">
        <v>411</v>
      </c>
      <c r="C413" s="183" t="s">
        <v>447</v>
      </c>
      <c r="D413" s="184">
        <v>886000</v>
      </c>
      <c r="E413" s="184">
        <f t="shared" si="24"/>
        <v>3087150</v>
      </c>
      <c r="F413" s="184">
        <f t="shared" si="27"/>
        <v>6738</v>
      </c>
      <c r="G413" s="200"/>
      <c r="I413" s="199">
        <v>411</v>
      </c>
      <c r="J413" s="183" t="s">
        <v>447</v>
      </c>
      <c r="K413" s="184">
        <v>886000</v>
      </c>
      <c r="L413" s="201">
        <f t="shared" si="25"/>
        <v>3121800</v>
      </c>
      <c r="M413" s="201">
        <f t="shared" si="26"/>
        <v>6738</v>
      </c>
      <c r="N413" s="200"/>
    </row>
    <row r="414" spans="2:14">
      <c r="B414" s="199">
        <v>412</v>
      </c>
      <c r="C414" s="183" t="s">
        <v>900</v>
      </c>
      <c r="D414" s="184">
        <v>875138</v>
      </c>
      <c r="E414" s="184">
        <f t="shared" si="24"/>
        <v>3098012</v>
      </c>
      <c r="F414" s="184">
        <f t="shared" si="27"/>
        <v>10862</v>
      </c>
      <c r="G414" s="200"/>
      <c r="I414" s="199">
        <v>412</v>
      </c>
      <c r="J414" s="183" t="s">
        <v>900</v>
      </c>
      <c r="K414" s="184">
        <v>875138</v>
      </c>
      <c r="L414" s="201">
        <f t="shared" si="25"/>
        <v>3132662</v>
      </c>
      <c r="M414" s="201">
        <f t="shared" si="26"/>
        <v>10862</v>
      </c>
      <c r="N414" s="200"/>
    </row>
    <row r="415" spans="2:14">
      <c r="B415" s="199">
        <v>413</v>
      </c>
      <c r="C415" s="183" t="s">
        <v>647</v>
      </c>
      <c r="D415" s="184">
        <v>870650</v>
      </c>
      <c r="E415" s="184">
        <f t="shared" si="24"/>
        <v>3102500</v>
      </c>
      <c r="F415" s="184">
        <f t="shared" si="27"/>
        <v>4488</v>
      </c>
      <c r="G415" s="200"/>
      <c r="I415" s="199">
        <v>413</v>
      </c>
      <c r="J415" s="183" t="s">
        <v>647</v>
      </c>
      <c r="K415" s="184">
        <v>870650</v>
      </c>
      <c r="L415" s="201">
        <f t="shared" si="25"/>
        <v>3137150</v>
      </c>
      <c r="M415" s="201">
        <f t="shared" si="26"/>
        <v>4488</v>
      </c>
      <c r="N415" s="200"/>
    </row>
    <row r="416" spans="2:14">
      <c r="B416" s="199">
        <v>414</v>
      </c>
      <c r="C416" s="183" t="s">
        <v>606</v>
      </c>
      <c r="D416" s="184">
        <v>867576</v>
      </c>
      <c r="E416" s="184">
        <f t="shared" si="24"/>
        <v>3105574</v>
      </c>
      <c r="F416" s="184">
        <f t="shared" si="27"/>
        <v>3074</v>
      </c>
      <c r="G416" s="200"/>
      <c r="I416" s="199">
        <v>414</v>
      </c>
      <c r="J416" s="183" t="s">
        <v>606</v>
      </c>
      <c r="K416" s="184">
        <v>867576</v>
      </c>
      <c r="L416" s="201">
        <f t="shared" si="25"/>
        <v>3140224</v>
      </c>
      <c r="M416" s="201">
        <f t="shared" si="26"/>
        <v>3074</v>
      </c>
      <c r="N416" s="200"/>
    </row>
    <row r="417" spans="2:14">
      <c r="B417" s="199">
        <v>415</v>
      </c>
      <c r="C417" s="183" t="s">
        <v>655</v>
      </c>
      <c r="D417" s="184">
        <v>851900</v>
      </c>
      <c r="E417" s="184">
        <f t="shared" si="24"/>
        <v>3121250</v>
      </c>
      <c r="F417" s="184">
        <f t="shared" si="27"/>
        <v>15676</v>
      </c>
      <c r="G417" s="200"/>
      <c r="I417" s="199">
        <v>415</v>
      </c>
      <c r="J417" s="183" t="s">
        <v>655</v>
      </c>
      <c r="K417" s="184">
        <v>851900</v>
      </c>
      <c r="L417" s="201">
        <f t="shared" si="25"/>
        <v>3155900</v>
      </c>
      <c r="M417" s="201">
        <f t="shared" si="26"/>
        <v>15676</v>
      </c>
      <c r="N417" s="200"/>
    </row>
    <row r="418" spans="2:14">
      <c r="B418" s="199">
        <v>416</v>
      </c>
      <c r="C418" s="183" t="s">
        <v>1041</v>
      </c>
      <c r="D418" s="184">
        <v>833476</v>
      </c>
      <c r="E418" s="184">
        <f t="shared" si="24"/>
        <v>3139674</v>
      </c>
      <c r="F418" s="184">
        <f t="shared" si="27"/>
        <v>18424</v>
      </c>
      <c r="G418" s="200"/>
      <c r="I418" s="199">
        <v>416</v>
      </c>
      <c r="J418" s="183" t="s">
        <v>1041</v>
      </c>
      <c r="K418" s="184">
        <v>833476</v>
      </c>
      <c r="L418" s="201">
        <f t="shared" si="25"/>
        <v>3174324</v>
      </c>
      <c r="M418" s="201">
        <f t="shared" si="26"/>
        <v>18424</v>
      </c>
      <c r="N418" s="200"/>
    </row>
    <row r="419" spans="2:14">
      <c r="B419" s="199">
        <v>417</v>
      </c>
      <c r="C419" s="183" t="s">
        <v>659</v>
      </c>
      <c r="D419" s="184">
        <v>831138</v>
      </c>
      <c r="E419" s="184">
        <f t="shared" si="24"/>
        <v>3142012</v>
      </c>
      <c r="F419" s="184">
        <f t="shared" si="27"/>
        <v>2338</v>
      </c>
      <c r="G419" s="200"/>
      <c r="I419" s="199">
        <v>417</v>
      </c>
      <c r="J419" s="183" t="s">
        <v>659</v>
      </c>
      <c r="K419" s="184">
        <v>831138</v>
      </c>
      <c r="L419" s="201">
        <f t="shared" si="25"/>
        <v>3176662</v>
      </c>
      <c r="M419" s="201">
        <f t="shared" si="26"/>
        <v>2338</v>
      </c>
      <c r="N419" s="200"/>
    </row>
    <row r="420" spans="2:14">
      <c r="B420" s="199">
        <v>418</v>
      </c>
      <c r="C420" s="183" t="s">
        <v>555</v>
      </c>
      <c r="D420" s="184">
        <v>793000</v>
      </c>
      <c r="E420" s="184">
        <f t="shared" si="24"/>
        <v>3180150</v>
      </c>
      <c r="F420" s="184">
        <f t="shared" si="27"/>
        <v>38138</v>
      </c>
      <c r="G420" s="200"/>
      <c r="I420" s="199">
        <v>418</v>
      </c>
      <c r="J420" s="183" t="s">
        <v>555</v>
      </c>
      <c r="K420" s="184">
        <v>793000</v>
      </c>
      <c r="L420" s="201">
        <f t="shared" si="25"/>
        <v>3214800</v>
      </c>
      <c r="M420" s="201">
        <f t="shared" si="26"/>
        <v>38138</v>
      </c>
      <c r="N420" s="200"/>
    </row>
    <row r="421" spans="2:14">
      <c r="B421" s="199">
        <v>419</v>
      </c>
      <c r="C421" s="183" t="s">
        <v>187</v>
      </c>
      <c r="D421" s="184">
        <v>750288</v>
      </c>
      <c r="E421" s="184">
        <f t="shared" si="24"/>
        <v>3222862</v>
      </c>
      <c r="F421" s="184">
        <f t="shared" si="27"/>
        <v>42712</v>
      </c>
      <c r="G421" s="200"/>
      <c r="I421" s="199">
        <v>419</v>
      </c>
      <c r="J421" s="183" t="s">
        <v>187</v>
      </c>
      <c r="K421" s="184">
        <v>750288</v>
      </c>
      <c r="L421" s="201">
        <f t="shared" si="25"/>
        <v>3257512</v>
      </c>
      <c r="M421" s="201">
        <f t="shared" si="26"/>
        <v>42712</v>
      </c>
      <c r="N421" s="200"/>
    </row>
    <row r="422" spans="2:14">
      <c r="B422" s="199">
        <v>420</v>
      </c>
      <c r="C422" s="183" t="s">
        <v>231</v>
      </c>
      <c r="D422" s="184">
        <v>745200</v>
      </c>
      <c r="E422" s="184">
        <f t="shared" si="24"/>
        <v>3227950</v>
      </c>
      <c r="F422" s="184">
        <f t="shared" si="27"/>
        <v>5088</v>
      </c>
      <c r="G422" s="200"/>
      <c r="I422" s="199">
        <v>420</v>
      </c>
      <c r="J422" s="183" t="s">
        <v>231</v>
      </c>
      <c r="K422" s="184">
        <v>745200</v>
      </c>
      <c r="L422" s="201">
        <f t="shared" si="25"/>
        <v>3262600</v>
      </c>
      <c r="M422" s="201">
        <f t="shared" si="26"/>
        <v>5088</v>
      </c>
      <c r="N422" s="200"/>
    </row>
    <row r="423" spans="2:14">
      <c r="B423" s="199">
        <v>421</v>
      </c>
      <c r="C423" s="183" t="s">
        <v>352</v>
      </c>
      <c r="D423" s="184">
        <v>718800</v>
      </c>
      <c r="E423" s="184">
        <f t="shared" si="24"/>
        <v>3254350</v>
      </c>
      <c r="F423" s="184">
        <f t="shared" si="27"/>
        <v>26400</v>
      </c>
      <c r="G423" s="200"/>
      <c r="I423" s="199">
        <v>421</v>
      </c>
      <c r="J423" s="183" t="s">
        <v>352</v>
      </c>
      <c r="K423" s="184">
        <v>718800</v>
      </c>
      <c r="L423" s="201">
        <f t="shared" si="25"/>
        <v>3289000</v>
      </c>
      <c r="M423" s="201">
        <f t="shared" si="26"/>
        <v>26400</v>
      </c>
      <c r="N423" s="200"/>
    </row>
    <row r="424" spans="2:14">
      <c r="B424" s="199">
        <v>422</v>
      </c>
      <c r="C424" s="183" t="s">
        <v>610</v>
      </c>
      <c r="D424" s="184">
        <v>662338</v>
      </c>
      <c r="E424" s="184">
        <f t="shared" si="24"/>
        <v>3310812</v>
      </c>
      <c r="F424" s="184">
        <f t="shared" si="27"/>
        <v>56462</v>
      </c>
      <c r="G424" s="200"/>
      <c r="I424" s="199">
        <v>422</v>
      </c>
      <c r="J424" s="183" t="s">
        <v>610</v>
      </c>
      <c r="K424" s="184">
        <v>662338</v>
      </c>
      <c r="L424" s="201">
        <f t="shared" si="25"/>
        <v>3345462</v>
      </c>
      <c r="M424" s="201">
        <f t="shared" si="26"/>
        <v>56462</v>
      </c>
      <c r="N424" s="200"/>
    </row>
    <row r="425" spans="2:14">
      <c r="B425" s="199">
        <v>423</v>
      </c>
      <c r="C425" s="183" t="s">
        <v>419</v>
      </c>
      <c r="D425" s="184">
        <v>659988</v>
      </c>
      <c r="E425" s="184">
        <f t="shared" si="24"/>
        <v>3313162</v>
      </c>
      <c r="F425" s="184">
        <f t="shared" si="27"/>
        <v>2350</v>
      </c>
      <c r="G425" s="200"/>
      <c r="I425" s="199">
        <v>423</v>
      </c>
      <c r="J425" s="183" t="s">
        <v>419</v>
      </c>
      <c r="K425" s="184">
        <v>659988</v>
      </c>
      <c r="L425" s="201">
        <f t="shared" si="25"/>
        <v>3347812</v>
      </c>
      <c r="M425" s="201">
        <f t="shared" si="26"/>
        <v>2350</v>
      </c>
      <c r="N425" s="200"/>
    </row>
    <row r="426" spans="2:14">
      <c r="B426" s="199">
        <v>424</v>
      </c>
      <c r="C426" s="183" t="s">
        <v>608</v>
      </c>
      <c r="D426" s="184">
        <v>659038</v>
      </c>
      <c r="E426" s="184">
        <f t="shared" si="24"/>
        <v>3314112</v>
      </c>
      <c r="F426" s="184">
        <f t="shared" si="27"/>
        <v>950</v>
      </c>
      <c r="G426" s="200"/>
      <c r="I426" s="199">
        <v>424</v>
      </c>
      <c r="J426" s="183" t="s">
        <v>608</v>
      </c>
      <c r="K426" s="184">
        <v>659038</v>
      </c>
      <c r="L426" s="201">
        <f t="shared" si="25"/>
        <v>3348762</v>
      </c>
      <c r="M426" s="201">
        <f t="shared" si="26"/>
        <v>950</v>
      </c>
      <c r="N426" s="200"/>
    </row>
    <row r="427" spans="2:14">
      <c r="B427" s="199">
        <v>425</v>
      </c>
      <c r="C427" s="183" t="s">
        <v>211</v>
      </c>
      <c r="D427" s="184">
        <v>566038</v>
      </c>
      <c r="E427" s="184">
        <f t="shared" si="24"/>
        <v>3407112</v>
      </c>
      <c r="F427" s="184">
        <f t="shared" si="27"/>
        <v>93000</v>
      </c>
      <c r="G427" s="200"/>
      <c r="I427" s="199">
        <v>425</v>
      </c>
      <c r="J427" s="183" t="s">
        <v>211</v>
      </c>
      <c r="K427" s="184">
        <v>566038</v>
      </c>
      <c r="L427" s="201">
        <f t="shared" si="25"/>
        <v>3441762</v>
      </c>
      <c r="M427" s="201">
        <f t="shared" si="26"/>
        <v>93000</v>
      </c>
      <c r="N427" s="200"/>
    </row>
    <row r="428" spans="2:14" ht="12.25" thickBot="1">
      <c r="B428" s="202">
        <v>426</v>
      </c>
      <c r="C428" s="203" t="s">
        <v>171</v>
      </c>
      <c r="D428" s="204">
        <v>484000</v>
      </c>
      <c r="E428" s="204">
        <f t="shared" si="24"/>
        <v>3489150</v>
      </c>
      <c r="F428" s="204">
        <f t="shared" si="27"/>
        <v>82038</v>
      </c>
      <c r="G428" s="205"/>
      <c r="I428" s="202">
        <v>426</v>
      </c>
      <c r="J428" s="203" t="s">
        <v>171</v>
      </c>
      <c r="K428" s="204">
        <v>484000</v>
      </c>
      <c r="L428" s="206">
        <f t="shared" si="25"/>
        <v>3523800</v>
      </c>
      <c r="M428" s="206">
        <f t="shared" si="26"/>
        <v>82038</v>
      </c>
      <c r="N428" s="2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5"/>
  <sheetViews>
    <sheetView showGridLines="0"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B42" sqref="B42"/>
    </sheetView>
  </sheetViews>
  <sheetFormatPr defaultRowHeight="14.3"/>
  <cols>
    <col min="1" max="1" width="17.5" style="169" customWidth="1"/>
    <col min="2" max="2" width="13.625" style="167" bestFit="1" customWidth="1"/>
  </cols>
  <sheetData>
    <row r="1" spans="1:2">
      <c r="A1" s="168" t="s">
        <v>59</v>
      </c>
      <c r="B1" s="166" t="s">
        <v>1116</v>
      </c>
    </row>
    <row r="2" spans="1:2">
      <c r="A2" s="168" t="s">
        <v>70</v>
      </c>
      <c r="B2" s="166">
        <v>1980000</v>
      </c>
    </row>
    <row r="3" spans="1:2">
      <c r="A3" s="168" t="s">
        <v>84</v>
      </c>
      <c r="B3" s="166">
        <v>1188000</v>
      </c>
    </row>
    <row r="4" spans="1:2">
      <c r="A4" s="168" t="s">
        <v>130</v>
      </c>
      <c r="B4" s="166">
        <v>748000</v>
      </c>
    </row>
    <row r="5" spans="1:2">
      <c r="A5" s="168" t="s">
        <v>122</v>
      </c>
      <c r="B5" s="166">
        <v>484000</v>
      </c>
    </row>
    <row r="6" spans="1:2">
      <c r="A6" s="168" t="s">
        <v>108</v>
      </c>
      <c r="B6" s="166">
        <v>484000</v>
      </c>
    </row>
    <row r="7" spans="1:2">
      <c r="A7" s="168" t="s">
        <v>101</v>
      </c>
      <c r="B7" s="166">
        <v>396000</v>
      </c>
    </row>
    <row r="8" spans="1:2">
      <c r="A8" s="168" t="s">
        <v>140</v>
      </c>
      <c r="B8" s="166">
        <v>354750</v>
      </c>
    </row>
    <row r="9" spans="1:2">
      <c r="A9" s="168" t="s">
        <v>38</v>
      </c>
      <c r="B9" s="166">
        <v>354750</v>
      </c>
    </row>
    <row r="10" spans="1:2">
      <c r="A10" s="168" t="s">
        <v>124</v>
      </c>
      <c r="B10" s="166">
        <v>308000</v>
      </c>
    </row>
    <row r="11" spans="1:2">
      <c r="A11" s="168" t="s">
        <v>87</v>
      </c>
      <c r="B11" s="166">
        <v>308000</v>
      </c>
    </row>
    <row r="12" spans="1:2">
      <c r="A12" s="168" t="s">
        <v>68</v>
      </c>
      <c r="B12" s="166">
        <v>233200</v>
      </c>
    </row>
    <row r="13" spans="1:2">
      <c r="A13" s="168" t="s">
        <v>1117</v>
      </c>
      <c r="B13" s="166">
        <v>233200</v>
      </c>
    </row>
    <row r="14" spans="1:2">
      <c r="A14" s="168" t="s">
        <v>152</v>
      </c>
      <c r="B14" s="166">
        <v>233200</v>
      </c>
    </row>
    <row r="15" spans="1:2">
      <c r="A15" s="168" t="s">
        <v>75</v>
      </c>
      <c r="B15" s="166">
        <v>233200</v>
      </c>
    </row>
    <row r="16" spans="1:2">
      <c r="A16" s="168" t="s">
        <v>53</v>
      </c>
      <c r="B16" s="166">
        <v>233200</v>
      </c>
    </row>
    <row r="17" spans="1:2">
      <c r="A17" s="168" t="s">
        <v>146</v>
      </c>
      <c r="B17" s="166">
        <v>181500</v>
      </c>
    </row>
    <row r="18" spans="1:2">
      <c r="A18" s="168" t="s">
        <v>159</v>
      </c>
      <c r="B18" s="166">
        <v>181500</v>
      </c>
    </row>
    <row r="19" spans="1:2">
      <c r="A19" s="168" t="s">
        <v>48</v>
      </c>
      <c r="B19" s="166">
        <v>148500</v>
      </c>
    </row>
    <row r="20" spans="1:2">
      <c r="A20" s="168" t="s">
        <v>106</v>
      </c>
      <c r="B20" s="166">
        <v>148500</v>
      </c>
    </row>
    <row r="21" spans="1:2">
      <c r="A21" s="168" t="s">
        <v>134</v>
      </c>
      <c r="B21" s="166">
        <v>148500</v>
      </c>
    </row>
    <row r="22" spans="1:2">
      <c r="A22" s="168" t="s">
        <v>136</v>
      </c>
      <c r="B22" s="166">
        <v>148500</v>
      </c>
    </row>
    <row r="23" spans="1:2">
      <c r="A23" s="168" t="s">
        <v>64</v>
      </c>
      <c r="B23" s="166">
        <v>105600</v>
      </c>
    </row>
    <row r="24" spans="1:2">
      <c r="A24" s="168" t="s">
        <v>85</v>
      </c>
      <c r="B24" s="166">
        <v>105600</v>
      </c>
    </row>
    <row r="25" spans="1:2">
      <c r="A25" s="168" t="s">
        <v>99</v>
      </c>
      <c r="B25" s="166">
        <v>105600</v>
      </c>
    </row>
    <row r="26" spans="1:2">
      <c r="A26" s="168" t="s">
        <v>81</v>
      </c>
      <c r="B26" s="166">
        <v>105600</v>
      </c>
    </row>
    <row r="27" spans="1:2">
      <c r="A27" s="168" t="s">
        <v>55</v>
      </c>
      <c r="B27" s="166">
        <v>105600</v>
      </c>
    </row>
    <row r="28" spans="1:2">
      <c r="A28" s="168" t="s">
        <v>39</v>
      </c>
      <c r="B28" s="166">
        <v>78100</v>
      </c>
    </row>
    <row r="29" spans="1:2">
      <c r="A29" s="168" t="s">
        <v>110</v>
      </c>
      <c r="B29" s="166">
        <v>78100</v>
      </c>
    </row>
    <row r="30" spans="1:2">
      <c r="A30" s="168" t="s">
        <v>43</v>
      </c>
      <c r="B30" s="166">
        <v>78100</v>
      </c>
    </row>
    <row r="31" spans="1:2">
      <c r="A31" s="168" t="s">
        <v>132</v>
      </c>
      <c r="B31" s="166">
        <v>78100</v>
      </c>
    </row>
    <row r="32" spans="1:2">
      <c r="A32" s="168" t="s">
        <v>158</v>
      </c>
      <c r="B32" s="166">
        <v>78100</v>
      </c>
    </row>
    <row r="33" spans="1:2">
      <c r="A33" s="168" t="s">
        <v>41</v>
      </c>
      <c r="B33" s="166">
        <v>68200</v>
      </c>
    </row>
    <row r="34" spans="1:2">
      <c r="A34" s="168" t="s">
        <v>66</v>
      </c>
      <c r="B34" s="166">
        <v>62150</v>
      </c>
    </row>
    <row r="35" spans="1:2">
      <c r="A35" s="168" t="s">
        <v>103</v>
      </c>
      <c r="B35" s="166">
        <v>62150</v>
      </c>
    </row>
    <row r="36" spans="1:2">
      <c r="A36" s="168" t="s">
        <v>155</v>
      </c>
      <c r="B36" s="166">
        <v>62150</v>
      </c>
    </row>
    <row r="37" spans="1:2">
      <c r="A37" s="168" t="s">
        <v>40</v>
      </c>
      <c r="B37" s="166">
        <v>52938</v>
      </c>
    </row>
    <row r="38" spans="1:2">
      <c r="A38" s="168" t="s">
        <v>44</v>
      </c>
      <c r="B38" s="166">
        <v>52938</v>
      </c>
    </row>
    <row r="39" spans="1:2">
      <c r="A39" s="168" t="s">
        <v>150</v>
      </c>
      <c r="B39" s="166">
        <v>52938</v>
      </c>
    </row>
    <row r="40" spans="1:2">
      <c r="A40" s="168" t="s">
        <v>111</v>
      </c>
      <c r="B40" s="166">
        <v>52938</v>
      </c>
    </row>
    <row r="41" spans="1:2">
      <c r="A41" s="168" t="s">
        <v>153</v>
      </c>
      <c r="B41" s="166">
        <v>100000</v>
      </c>
    </row>
    <row r="42" spans="1:2">
      <c r="A42" s="168" t="s">
        <v>72</v>
      </c>
      <c r="B42" s="166">
        <v>46200</v>
      </c>
    </row>
    <row r="43" spans="1:2">
      <c r="A43" s="168" t="s">
        <v>128</v>
      </c>
      <c r="B43" s="166">
        <v>46200</v>
      </c>
    </row>
    <row r="44" spans="1:2">
      <c r="A44" s="168" t="s">
        <v>148</v>
      </c>
      <c r="B44" s="166">
        <v>40700</v>
      </c>
    </row>
    <row r="45" spans="1:2">
      <c r="A45" s="168" t="s">
        <v>56</v>
      </c>
      <c r="B45" s="166">
        <v>40700</v>
      </c>
    </row>
    <row r="46" spans="1:2">
      <c r="A46" s="168" t="s">
        <v>127</v>
      </c>
      <c r="B46" s="166">
        <v>40700</v>
      </c>
    </row>
    <row r="47" spans="1:2">
      <c r="A47" s="168" t="s">
        <v>116</v>
      </c>
      <c r="B47" s="166">
        <v>36300</v>
      </c>
    </row>
    <row r="48" spans="1:2">
      <c r="A48" s="168" t="s">
        <v>50</v>
      </c>
      <c r="B48" s="166">
        <v>50000</v>
      </c>
    </row>
    <row r="49" spans="1:2">
      <c r="A49" s="168" t="s">
        <v>82</v>
      </c>
      <c r="B49" s="166">
        <v>33000</v>
      </c>
    </row>
    <row r="50" spans="1:2">
      <c r="A50" s="168" t="s">
        <v>113</v>
      </c>
      <c r="B50" s="166">
        <v>33000</v>
      </c>
    </row>
    <row r="51" spans="1:2">
      <c r="A51" s="168" t="s">
        <v>115</v>
      </c>
      <c r="B51" s="166">
        <v>30140</v>
      </c>
    </row>
    <row r="52" spans="1:2">
      <c r="A52" s="168" t="s">
        <v>42</v>
      </c>
      <c r="B52" s="166">
        <v>28600</v>
      </c>
    </row>
    <row r="53" spans="1:2">
      <c r="A53" s="168" t="s">
        <v>137</v>
      </c>
      <c r="B53" s="166">
        <v>27720</v>
      </c>
    </row>
    <row r="54" spans="1:2">
      <c r="A54" s="168" t="s">
        <v>105</v>
      </c>
      <c r="B54" s="166">
        <v>27060</v>
      </c>
    </row>
    <row r="55" spans="1:2">
      <c r="A55" s="168" t="s">
        <v>107</v>
      </c>
      <c r="B55" s="166">
        <v>0</v>
      </c>
    </row>
    <row r="56" spans="1:2">
      <c r="A56" s="168" t="s">
        <v>90</v>
      </c>
      <c r="B56" s="166">
        <v>0</v>
      </c>
    </row>
    <row r="57" spans="1:2">
      <c r="A57" s="168" t="s">
        <v>93</v>
      </c>
      <c r="B57" s="166">
        <v>0</v>
      </c>
    </row>
    <row r="58" spans="1:2">
      <c r="A58" s="168" t="s">
        <v>118</v>
      </c>
      <c r="B58" s="166">
        <v>0</v>
      </c>
    </row>
    <row r="59" spans="1:2">
      <c r="A59" s="168" t="s">
        <v>154</v>
      </c>
      <c r="B59" s="166">
        <v>0</v>
      </c>
    </row>
    <row r="60" spans="1:2">
      <c r="A60" s="168" t="s">
        <v>126</v>
      </c>
      <c r="B60" s="166">
        <v>0</v>
      </c>
    </row>
    <row r="61" spans="1:2">
      <c r="A61" s="168" t="s">
        <v>138</v>
      </c>
      <c r="B61" s="166">
        <v>0</v>
      </c>
    </row>
    <row r="62" spans="1:2">
      <c r="A62" s="168" t="s">
        <v>160</v>
      </c>
      <c r="B62" s="166">
        <v>0</v>
      </c>
    </row>
    <row r="63" spans="1:2">
      <c r="A63" s="168" t="s">
        <v>69</v>
      </c>
      <c r="B63" s="166">
        <v>0</v>
      </c>
    </row>
    <row r="64" spans="1:2">
      <c r="A64" s="168" t="s">
        <v>76</v>
      </c>
      <c r="B64" s="166">
        <v>0</v>
      </c>
    </row>
    <row r="65" spans="1:2">
      <c r="A65" s="168" t="s">
        <v>121</v>
      </c>
      <c r="B65" s="166">
        <v>0</v>
      </c>
    </row>
    <row r="66" spans="1:2">
      <c r="A66" s="168" t="s">
        <v>156</v>
      </c>
      <c r="B66" s="166">
        <v>0</v>
      </c>
    </row>
    <row r="67" spans="1:2">
      <c r="A67" s="168" t="s">
        <v>104</v>
      </c>
      <c r="B67" s="166">
        <v>0</v>
      </c>
    </row>
    <row r="68" spans="1:2">
      <c r="A68" s="168" t="s">
        <v>157</v>
      </c>
      <c r="B68" s="166">
        <v>0</v>
      </c>
    </row>
    <row r="69" spans="1:2">
      <c r="A69" s="168" t="s">
        <v>174</v>
      </c>
      <c r="B69" s="166">
        <v>0</v>
      </c>
    </row>
    <row r="70" spans="1:2">
      <c r="A70" s="168" t="s">
        <v>92</v>
      </c>
      <c r="B70" s="166">
        <v>0</v>
      </c>
    </row>
    <row r="71" spans="1:2">
      <c r="A71" s="168" t="s">
        <v>95</v>
      </c>
      <c r="B71" s="166">
        <v>0</v>
      </c>
    </row>
    <row r="72" spans="1:2">
      <c r="A72" s="168" t="s">
        <v>49</v>
      </c>
      <c r="B72" s="166">
        <v>0</v>
      </c>
    </row>
    <row r="73" spans="1:2">
      <c r="A73" s="168" t="s">
        <v>133</v>
      </c>
      <c r="B73" s="166">
        <v>0</v>
      </c>
    </row>
    <row r="74" spans="1:2">
      <c r="A74" s="168" t="s">
        <v>45</v>
      </c>
      <c r="B74" s="166">
        <v>0</v>
      </c>
    </row>
    <row r="75" spans="1:2">
      <c r="A75" s="168" t="s">
        <v>139</v>
      </c>
      <c r="B75" s="166">
        <v>0</v>
      </c>
    </row>
    <row r="76" spans="1:2">
      <c r="A76" s="168" t="s">
        <v>54</v>
      </c>
      <c r="B76" s="166">
        <v>0</v>
      </c>
    </row>
    <row r="77" spans="1:2">
      <c r="A77" s="168" t="s">
        <v>143</v>
      </c>
      <c r="B77" s="166">
        <v>0</v>
      </c>
    </row>
    <row r="78" spans="1:2">
      <c r="A78" s="168" t="s">
        <v>119</v>
      </c>
      <c r="B78" s="166">
        <v>0</v>
      </c>
    </row>
    <row r="79" spans="1:2">
      <c r="A79" s="168" t="s">
        <v>47</v>
      </c>
      <c r="B79" s="166">
        <v>0</v>
      </c>
    </row>
    <row r="80" spans="1:2">
      <c r="A80" s="168" t="s">
        <v>57</v>
      </c>
      <c r="B80" s="166">
        <v>0</v>
      </c>
    </row>
    <row r="81" spans="1:2">
      <c r="A81" s="168" t="s">
        <v>147</v>
      </c>
      <c r="B81" s="166">
        <v>0</v>
      </c>
    </row>
    <row r="82" spans="1:2">
      <c r="A82" s="168" t="s">
        <v>131</v>
      </c>
      <c r="B82" s="166">
        <v>0</v>
      </c>
    </row>
    <row r="83" spans="1:2">
      <c r="A83" s="168" t="s">
        <v>144</v>
      </c>
      <c r="B83" s="166">
        <v>0</v>
      </c>
    </row>
    <row r="84" spans="1:2">
      <c r="A84" s="168" t="s">
        <v>161</v>
      </c>
      <c r="B84" s="166">
        <v>0</v>
      </c>
    </row>
    <row r="85" spans="1:2">
      <c r="A85" s="168" t="s">
        <v>96</v>
      </c>
      <c r="B85" s="166">
        <v>0</v>
      </c>
    </row>
    <row r="86" spans="1:2">
      <c r="A86" s="168" t="s">
        <v>142</v>
      </c>
      <c r="B86" s="166">
        <v>0</v>
      </c>
    </row>
    <row r="87" spans="1:2">
      <c r="A87" s="168" t="s">
        <v>46</v>
      </c>
      <c r="B87" s="166">
        <v>0</v>
      </c>
    </row>
    <row r="88" spans="1:2">
      <c r="A88" s="168" t="s">
        <v>125</v>
      </c>
      <c r="B88" s="166">
        <v>0</v>
      </c>
    </row>
    <row r="89" spans="1:2">
      <c r="A89" s="168" t="s">
        <v>71</v>
      </c>
      <c r="B89" s="166">
        <v>0</v>
      </c>
    </row>
    <row r="90" spans="1:2">
      <c r="A90" s="168" t="s">
        <v>58</v>
      </c>
      <c r="B90" s="166">
        <v>0</v>
      </c>
    </row>
    <row r="91" spans="1:2">
      <c r="A91" s="168" t="s">
        <v>180</v>
      </c>
      <c r="B91" s="166">
        <v>0</v>
      </c>
    </row>
    <row r="92" spans="1:2">
      <c r="A92" s="168" t="s">
        <v>88</v>
      </c>
      <c r="B92" s="166">
        <v>0</v>
      </c>
    </row>
    <row r="93" spans="1:2">
      <c r="A93" s="168" t="s">
        <v>135</v>
      </c>
      <c r="B93" s="166">
        <v>0</v>
      </c>
    </row>
    <row r="94" spans="1:2">
      <c r="A94" s="168" t="s">
        <v>151</v>
      </c>
      <c r="B94" s="166">
        <v>0</v>
      </c>
    </row>
    <row r="95" spans="1:2">
      <c r="A95" s="169" t="s">
        <v>37</v>
      </c>
      <c r="B95" s="16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U54"/>
  <sheetViews>
    <sheetView showGridLines="0" workbookViewId="0">
      <selection activeCell="W16" sqref="W16"/>
    </sheetView>
  </sheetViews>
  <sheetFormatPr defaultColWidth="64.625" defaultRowHeight="14.3"/>
  <cols>
    <col min="1" max="1" width="3.75" bestFit="1" customWidth="1"/>
    <col min="2" max="2" width="5.875" bestFit="1" customWidth="1"/>
    <col min="3" max="3" width="3.5" customWidth="1"/>
    <col min="4" max="4" width="14" bestFit="1" customWidth="1"/>
    <col min="5" max="5" width="6.25" bestFit="1" customWidth="1"/>
    <col min="6" max="6" width="5.125" bestFit="1" customWidth="1"/>
    <col min="7" max="7" width="4.625" bestFit="1" customWidth="1"/>
    <col min="8" max="8" width="1.5" customWidth="1"/>
    <col min="9" max="9" width="14.5" bestFit="1" customWidth="1"/>
    <col min="10" max="10" width="6.25" bestFit="1" customWidth="1"/>
    <col min="11" max="11" width="5.125" bestFit="1" customWidth="1"/>
    <col min="12" max="12" width="4.625" bestFit="1" customWidth="1"/>
    <col min="13" max="13" width="2" customWidth="1"/>
    <col min="14" max="14" width="5.25" customWidth="1"/>
    <col min="15" max="15" width="4.5" customWidth="1"/>
    <col min="16" max="16" width="5.5" bestFit="1" customWidth="1"/>
    <col min="17" max="17" width="8.75" bestFit="1" customWidth="1"/>
    <col min="18" max="18" width="7" style="111" bestFit="1" customWidth="1"/>
    <col min="19" max="19" width="8.25" style="112" bestFit="1" customWidth="1"/>
    <col min="20" max="20" width="9" style="110" bestFit="1" customWidth="1"/>
    <col min="21" max="21" width="6.375" style="129" bestFit="1" customWidth="1"/>
  </cols>
  <sheetData>
    <row r="1" spans="1:21" ht="14.95" thickBot="1">
      <c r="A1" s="54">
        <f>SUM(E3:E54,J3:J44)</f>
        <v>5964</v>
      </c>
      <c r="B1" s="55">
        <f>SUM(A1)/14</f>
        <v>426</v>
      </c>
      <c r="C1" s="56"/>
      <c r="D1" s="56"/>
      <c r="E1" s="57"/>
      <c r="F1" s="57"/>
      <c r="G1" s="57"/>
      <c r="H1" s="56"/>
      <c r="I1" s="56"/>
      <c r="J1" s="56"/>
      <c r="K1" s="58"/>
      <c r="L1" s="56"/>
      <c r="M1" s="56"/>
      <c r="N1" s="56"/>
      <c r="O1" s="56"/>
      <c r="P1" s="57"/>
      <c r="Q1" s="59"/>
    </row>
    <row r="2" spans="1:21" s="116" customFormat="1" ht="34.85" customHeight="1" thickBot="1">
      <c r="A2" s="104"/>
      <c r="B2" s="104"/>
      <c r="C2" s="105"/>
      <c r="D2" s="122" t="s">
        <v>59</v>
      </c>
      <c r="E2" s="123" t="s">
        <v>60</v>
      </c>
      <c r="F2" s="124" t="s">
        <v>61</v>
      </c>
      <c r="G2" s="125" t="s">
        <v>62</v>
      </c>
      <c r="H2" s="105"/>
      <c r="I2" s="106" t="s">
        <v>59</v>
      </c>
      <c r="J2" s="107" t="s">
        <v>60</v>
      </c>
      <c r="K2" s="109" t="s">
        <v>61</v>
      </c>
      <c r="L2" s="108" t="s">
        <v>62</v>
      </c>
      <c r="M2" s="105"/>
      <c r="N2" s="105"/>
      <c r="O2" s="105"/>
      <c r="P2" s="77">
        <f>B1</f>
        <v>426</v>
      </c>
      <c r="Q2" s="78" t="s">
        <v>73</v>
      </c>
      <c r="R2" s="111"/>
      <c r="S2" s="112"/>
      <c r="T2" s="137">
        <v>426</v>
      </c>
      <c r="U2" s="138">
        <f>T2-P2</f>
        <v>0</v>
      </c>
    </row>
    <row r="3" spans="1:21" ht="14.95" thickBot="1">
      <c r="A3" s="60" t="s">
        <v>63</v>
      </c>
      <c r="B3" s="61">
        <f>SUM(B1)*80</f>
        <v>34080</v>
      </c>
      <c r="C3" s="56"/>
      <c r="D3" s="118" t="s">
        <v>64</v>
      </c>
      <c r="E3" s="119">
        <f>COUNTIF(SELECTIONS!$J$1:$AJ$427,D3)</f>
        <v>49</v>
      </c>
      <c r="F3" s="120">
        <f>E3/$B$1</f>
        <v>0.11502347417840375</v>
      </c>
      <c r="G3" s="121" t="s">
        <v>65</v>
      </c>
      <c r="H3" s="56"/>
      <c r="I3" s="65" t="s">
        <v>66</v>
      </c>
      <c r="J3" s="66">
        <f>COUNTIF(SELECTIONS!$J$1:$AJ$427,I3)</f>
        <v>22</v>
      </c>
      <c r="K3" s="67">
        <f t="shared" ref="K3:K44" si="0">J3/$B$1</f>
        <v>5.1643192488262914E-2</v>
      </c>
      <c r="L3" s="68" t="s">
        <v>67</v>
      </c>
      <c r="M3" s="56"/>
      <c r="N3" s="56"/>
      <c r="O3" s="56"/>
      <c r="P3" s="79"/>
      <c r="Q3" s="80">
        <f>B3</f>
        <v>34080</v>
      </c>
      <c r="R3" s="153">
        <v>26160</v>
      </c>
      <c r="S3" s="154"/>
      <c r="T3" s="155">
        <f>T2*80</f>
        <v>34080</v>
      </c>
    </row>
    <row r="4" spans="1:21" ht="22.45" thickBot="1">
      <c r="A4" s="60"/>
      <c r="B4" s="61">
        <f>SUM(B3)-B6</f>
        <v>0</v>
      </c>
      <c r="C4" s="56"/>
      <c r="D4" s="69" t="s">
        <v>68</v>
      </c>
      <c r="E4" s="70">
        <f>COUNTIF(SELECTIONS!$J$1:$AJ$427,D4)</f>
        <v>73</v>
      </c>
      <c r="F4" s="71">
        <f t="shared" ref="F4:F54" si="1">E4/$B$1</f>
        <v>0.17136150234741784</v>
      </c>
      <c r="G4" s="72" t="s">
        <v>65</v>
      </c>
      <c r="H4" s="56"/>
      <c r="I4" s="73" t="s">
        <v>69</v>
      </c>
      <c r="J4" s="74">
        <f>COUNTIF(SELECTIONS!$J$1:$AJ$427,I4)</f>
        <v>142</v>
      </c>
      <c r="K4" s="75">
        <f t="shared" si="0"/>
        <v>0.33333333333333331</v>
      </c>
      <c r="L4" s="76" t="s">
        <v>67</v>
      </c>
      <c r="M4" s="56"/>
      <c r="N4" s="56"/>
      <c r="O4" s="56"/>
      <c r="P4" s="81" t="s">
        <v>78</v>
      </c>
      <c r="Q4" s="82" t="s">
        <v>79</v>
      </c>
      <c r="R4" s="150"/>
      <c r="S4" s="151"/>
      <c r="T4" s="152">
        <f>T3-(T21)</f>
        <v>0</v>
      </c>
    </row>
    <row r="5" spans="1:21" ht="14.95" thickTop="1">
      <c r="A5" s="60"/>
      <c r="B5" s="61"/>
      <c r="C5" s="56"/>
      <c r="D5" s="69" t="s">
        <v>70</v>
      </c>
      <c r="E5" s="70">
        <f>COUNTIF(SELECTIONS!$J$1:$AJ$427,D5)</f>
        <v>11</v>
      </c>
      <c r="F5" s="71">
        <f t="shared" si="1"/>
        <v>2.5821596244131457E-2</v>
      </c>
      <c r="G5" s="72" t="s">
        <v>65</v>
      </c>
      <c r="H5" s="56"/>
      <c r="I5" s="73" t="s">
        <v>71</v>
      </c>
      <c r="J5" s="74">
        <f>COUNTIF(SELECTIONS!$J$1:$AJ$427,I5)</f>
        <v>7</v>
      </c>
      <c r="K5" s="75">
        <f t="shared" si="0"/>
        <v>1.6431924882629109E-2</v>
      </c>
      <c r="L5" s="76" t="s">
        <v>67</v>
      </c>
      <c r="M5" s="56"/>
      <c r="N5" s="56"/>
      <c r="O5" s="56"/>
      <c r="P5" s="98" t="s">
        <v>74</v>
      </c>
      <c r="Q5" s="99">
        <f>$Q$3*30.5%</f>
        <v>10394.4</v>
      </c>
      <c r="R5" s="147">
        <v>0.30499999999999999</v>
      </c>
      <c r="S5" s="148">
        <f t="shared" ref="S5:S20" si="2">$R$3*R5</f>
        <v>7978.8</v>
      </c>
      <c r="T5" s="149">
        <v>9000</v>
      </c>
      <c r="U5" s="130">
        <f>T5/$T$3</f>
        <v>0.2640845070422535</v>
      </c>
    </row>
    <row r="6" spans="1:21">
      <c r="A6" s="60"/>
      <c r="B6" s="61">
        <f>SUM(B7:B17)</f>
        <v>34080</v>
      </c>
      <c r="C6" s="56"/>
      <c r="D6" s="69" t="s">
        <v>37</v>
      </c>
      <c r="E6" s="70">
        <f>COUNTIF(SELECTIONS!$J$1:$AJ$427,D6)</f>
        <v>51</v>
      </c>
      <c r="F6" s="71">
        <f t="shared" si="1"/>
        <v>0.11971830985915492</v>
      </c>
      <c r="G6" s="72" t="s">
        <v>65</v>
      </c>
      <c r="H6" s="56"/>
      <c r="I6" s="73" t="s">
        <v>72</v>
      </c>
      <c r="J6" s="74">
        <f>COUNTIF(SELECTIONS!$J$1:$AJ$427,I6)</f>
        <v>61</v>
      </c>
      <c r="K6" s="75">
        <f t="shared" si="0"/>
        <v>0.14319248826291081</v>
      </c>
      <c r="L6" s="76" t="s">
        <v>67</v>
      </c>
      <c r="M6" s="56"/>
      <c r="N6" s="56"/>
      <c r="O6" s="56"/>
      <c r="P6" s="100" t="s">
        <v>77</v>
      </c>
      <c r="Q6" s="101">
        <f>$Q$3*15.25%</f>
        <v>5197.2</v>
      </c>
      <c r="R6" s="114">
        <v>0.1525</v>
      </c>
      <c r="S6" s="113">
        <f t="shared" si="2"/>
        <v>3989.4</v>
      </c>
      <c r="T6" s="115">
        <v>5000</v>
      </c>
      <c r="U6" s="130">
        <f>T6/$T$3</f>
        <v>0.14671361502347419</v>
      </c>
    </row>
    <row r="7" spans="1:21">
      <c r="A7" s="60" t="s">
        <v>74</v>
      </c>
      <c r="B7" s="61">
        <f>SUM(B3)*0.45</f>
        <v>15336</v>
      </c>
      <c r="C7" s="56"/>
      <c r="D7" s="69" t="s">
        <v>75</v>
      </c>
      <c r="E7" s="70">
        <f>COUNTIF(SELECTIONS!$J$1:$AJ$427,D7)</f>
        <v>78</v>
      </c>
      <c r="F7" s="71">
        <f t="shared" si="1"/>
        <v>0.18309859154929578</v>
      </c>
      <c r="G7" s="72" t="s">
        <v>65</v>
      </c>
      <c r="H7" s="56"/>
      <c r="I7" s="73" t="s">
        <v>76</v>
      </c>
      <c r="J7" s="74">
        <f>COUNTIF(SELECTIONS!$J$1:$AJ$427,I7)</f>
        <v>128</v>
      </c>
      <c r="K7" s="75">
        <f t="shared" si="0"/>
        <v>0.30046948356807512</v>
      </c>
      <c r="L7" s="76" t="s">
        <v>67</v>
      </c>
      <c r="M7" s="56"/>
      <c r="N7" s="56"/>
      <c r="O7" s="56"/>
      <c r="P7" s="100" t="s">
        <v>80</v>
      </c>
      <c r="Q7" s="101">
        <f>$Q$3*11.5%</f>
        <v>3919.2000000000003</v>
      </c>
      <c r="R7" s="114">
        <v>0.115</v>
      </c>
      <c r="S7" s="113">
        <f t="shared" si="2"/>
        <v>3008.4</v>
      </c>
      <c r="T7" s="115">
        <v>3600</v>
      </c>
      <c r="U7" s="129">
        <f t="shared" ref="U7:U19" si="3">T7/$T$3</f>
        <v>0.10563380281690141</v>
      </c>
    </row>
    <row r="8" spans="1:21">
      <c r="A8" s="60" t="s">
        <v>77</v>
      </c>
      <c r="B8" s="61">
        <f>SUM(B3)*0.2</f>
        <v>6816</v>
      </c>
      <c r="C8" s="56"/>
      <c r="D8" s="69" t="s">
        <v>38</v>
      </c>
      <c r="E8" s="70">
        <f>COUNTIF(SELECTIONS!$J$1:$AJ$427,D8)</f>
        <v>216</v>
      </c>
      <c r="F8" s="71">
        <f t="shared" si="1"/>
        <v>0.50704225352112675</v>
      </c>
      <c r="G8" s="72" t="s">
        <v>65</v>
      </c>
      <c r="H8" s="56"/>
      <c r="I8" s="73" t="s">
        <v>44</v>
      </c>
      <c r="J8" s="74">
        <f>COUNTIF(SELECTIONS!$J$1:$AJ$427,I8)</f>
        <v>163</v>
      </c>
      <c r="K8" s="75">
        <f t="shared" si="0"/>
        <v>0.38262910798122068</v>
      </c>
      <c r="L8" s="76" t="s">
        <v>67</v>
      </c>
      <c r="M8" s="56"/>
      <c r="N8" s="56"/>
      <c r="O8" s="56"/>
      <c r="P8" s="100" t="s">
        <v>83</v>
      </c>
      <c r="Q8" s="101">
        <f>$Q$3*7.75%</f>
        <v>2641.2</v>
      </c>
      <c r="R8" s="114">
        <v>7.7499999999999999E-2</v>
      </c>
      <c r="S8" s="113">
        <f t="shared" si="2"/>
        <v>2027.4</v>
      </c>
      <c r="T8" s="115">
        <v>2600</v>
      </c>
      <c r="U8" s="129">
        <f t="shared" si="3"/>
        <v>7.6291079812206578E-2</v>
      </c>
    </row>
    <row r="9" spans="1:21">
      <c r="A9" s="60" t="s">
        <v>80</v>
      </c>
      <c r="B9" s="61">
        <f>SUM(B3)*0.1</f>
        <v>3408</v>
      </c>
      <c r="C9" s="56"/>
      <c r="D9" s="69" t="s">
        <v>81</v>
      </c>
      <c r="E9" s="70">
        <f>COUNTIF(SELECTIONS!$J$1:$AJ$427,D9)</f>
        <v>30</v>
      </c>
      <c r="F9" s="71">
        <f t="shared" si="1"/>
        <v>7.0422535211267609E-2</v>
      </c>
      <c r="G9" s="72" t="s">
        <v>65</v>
      </c>
      <c r="H9" s="56"/>
      <c r="I9" s="73" t="s">
        <v>82</v>
      </c>
      <c r="J9" s="74">
        <f>COUNTIF(SELECTIONS!$J$1:$AJ$427,I9)</f>
        <v>11</v>
      </c>
      <c r="K9" s="75">
        <f t="shared" si="0"/>
        <v>2.5821596244131457E-2</v>
      </c>
      <c r="L9" s="76" t="s">
        <v>67</v>
      </c>
      <c r="M9" s="56"/>
      <c r="N9" s="56"/>
      <c r="O9" s="56"/>
      <c r="P9" s="100" t="s">
        <v>86</v>
      </c>
      <c r="Q9" s="101">
        <f>$Q$3*5.75%</f>
        <v>1959.6000000000001</v>
      </c>
      <c r="R9" s="114">
        <v>5.7500000000000002E-2</v>
      </c>
      <c r="S9" s="113">
        <f t="shared" si="2"/>
        <v>1504.2</v>
      </c>
      <c r="T9" s="115">
        <v>2000</v>
      </c>
      <c r="U9" s="129">
        <f t="shared" si="3"/>
        <v>5.8685446009389672E-2</v>
      </c>
    </row>
    <row r="10" spans="1:21">
      <c r="A10" s="60" t="s">
        <v>83</v>
      </c>
      <c r="B10" s="61">
        <f>SUM(B3)*0.07</f>
        <v>2385.6000000000004</v>
      </c>
      <c r="C10" s="56"/>
      <c r="D10" s="69" t="s">
        <v>84</v>
      </c>
      <c r="E10" s="70">
        <f>COUNTIF(SELECTIONS!$J$1:$AJ$427,D10)</f>
        <v>63</v>
      </c>
      <c r="F10" s="71">
        <f t="shared" si="1"/>
        <v>0.14788732394366197</v>
      </c>
      <c r="G10" s="72" t="s">
        <v>65</v>
      </c>
      <c r="H10" s="56"/>
      <c r="I10" s="73" t="s">
        <v>85</v>
      </c>
      <c r="J10" s="74">
        <f>COUNTIF(SELECTIONS!$J$1:$AJ$427,I10)</f>
        <v>193</v>
      </c>
      <c r="K10" s="75">
        <f t="shared" si="0"/>
        <v>0.45305164319248825</v>
      </c>
      <c r="L10" s="76" t="s">
        <v>67</v>
      </c>
      <c r="M10" s="56"/>
      <c r="N10" s="56"/>
      <c r="O10" s="56"/>
      <c r="P10" s="100" t="s">
        <v>89</v>
      </c>
      <c r="Q10" s="101">
        <f>$Q$3*5%</f>
        <v>1704</v>
      </c>
      <c r="R10" s="114">
        <v>0.05</v>
      </c>
      <c r="S10" s="113">
        <f t="shared" si="2"/>
        <v>1308</v>
      </c>
      <c r="T10" s="115">
        <v>1800</v>
      </c>
      <c r="U10" s="129">
        <f t="shared" si="3"/>
        <v>5.2816901408450703E-2</v>
      </c>
    </row>
    <row r="11" spans="1:21">
      <c r="A11" s="60" t="s">
        <v>86</v>
      </c>
      <c r="B11" s="61">
        <f>SUM(B3)*0.05</f>
        <v>1704</v>
      </c>
      <c r="C11" s="56"/>
      <c r="D11" s="69" t="s">
        <v>87</v>
      </c>
      <c r="E11" s="70">
        <f>COUNTIF(SELECTIONS!$J$1:$AJ$427,D11)</f>
        <v>10</v>
      </c>
      <c r="F11" s="71">
        <f t="shared" si="1"/>
        <v>2.3474178403755867E-2</v>
      </c>
      <c r="G11" s="72" t="s">
        <v>65</v>
      </c>
      <c r="H11" s="56"/>
      <c r="I11" s="73" t="s">
        <v>88</v>
      </c>
      <c r="J11" s="74">
        <f>COUNTIF(SELECTIONS!$J$1:$AJ$427,I11)</f>
        <v>6</v>
      </c>
      <c r="K11" s="75">
        <f t="shared" si="0"/>
        <v>1.4084507042253521E-2</v>
      </c>
      <c r="L11" s="76" t="s">
        <v>67</v>
      </c>
      <c r="M11" s="56"/>
      <c r="N11" s="56"/>
      <c r="O11" s="56"/>
      <c r="P11" s="100" t="s">
        <v>91</v>
      </c>
      <c r="Q11" s="101">
        <f>$Q$3*4%</f>
        <v>1363.2</v>
      </c>
      <c r="R11" s="114">
        <v>0.04</v>
      </c>
      <c r="S11" s="113">
        <f t="shared" si="2"/>
        <v>1046.4000000000001</v>
      </c>
      <c r="T11" s="115">
        <v>1600</v>
      </c>
      <c r="U11" s="129">
        <f t="shared" si="3"/>
        <v>4.6948356807511735E-2</v>
      </c>
    </row>
    <row r="12" spans="1:21">
      <c r="A12" s="60" t="s">
        <v>89</v>
      </c>
      <c r="B12" s="61">
        <f>SUM(B3)*0.03</f>
        <v>1022.4</v>
      </c>
      <c r="C12" s="56"/>
      <c r="D12" s="69" t="s">
        <v>53</v>
      </c>
      <c r="E12" s="70">
        <f>COUNTIF(SELECTIONS!$J$1:$AJ$427,D12)</f>
        <v>247</v>
      </c>
      <c r="F12" s="71">
        <f t="shared" si="1"/>
        <v>0.57981220657276999</v>
      </c>
      <c r="G12" s="72" t="s">
        <v>65</v>
      </c>
      <c r="H12" s="56"/>
      <c r="I12" s="73" t="s">
        <v>90</v>
      </c>
      <c r="J12" s="74">
        <f>COUNTIF(SELECTIONS!$J$1:$AJ$427,I12)</f>
        <v>10</v>
      </c>
      <c r="K12" s="75">
        <f t="shared" si="0"/>
        <v>2.3474178403755867E-2</v>
      </c>
      <c r="L12" s="76" t="s">
        <v>67</v>
      </c>
      <c r="M12" s="56"/>
      <c r="N12" s="56"/>
      <c r="O12" s="56"/>
      <c r="P12" s="100" t="s">
        <v>94</v>
      </c>
      <c r="Q12" s="101">
        <f>$Q$3*3%</f>
        <v>1022.4</v>
      </c>
      <c r="R12" s="114">
        <v>0.03</v>
      </c>
      <c r="S12" s="113">
        <f t="shared" si="2"/>
        <v>784.8</v>
      </c>
      <c r="T12" s="115">
        <v>1400</v>
      </c>
      <c r="U12" s="129">
        <f t="shared" si="3"/>
        <v>4.1079812206572773E-2</v>
      </c>
    </row>
    <row r="13" spans="1:21">
      <c r="A13" s="60" t="s">
        <v>91</v>
      </c>
      <c r="B13" s="61">
        <f>SUM(B3)*0.025</f>
        <v>852</v>
      </c>
      <c r="C13" s="56"/>
      <c r="D13" s="69" t="s">
        <v>92</v>
      </c>
      <c r="E13" s="70">
        <f>COUNTIF(SELECTIONS!$J$1:$AJ$427,D13)</f>
        <v>15</v>
      </c>
      <c r="F13" s="71">
        <f t="shared" si="1"/>
        <v>3.5211267605633804E-2</v>
      </c>
      <c r="G13" s="72" t="s">
        <v>65</v>
      </c>
      <c r="H13" s="56"/>
      <c r="I13" s="73" t="s">
        <v>93</v>
      </c>
      <c r="J13" s="74">
        <f>COUNTIF(SELECTIONS!$J$1:$AJ$427,I13)</f>
        <v>6</v>
      </c>
      <c r="K13" s="75">
        <f t="shared" si="0"/>
        <v>1.4084507042253521E-2</v>
      </c>
      <c r="L13" s="76" t="s">
        <v>67</v>
      </c>
      <c r="M13" s="56"/>
      <c r="N13" s="56"/>
      <c r="O13" s="56"/>
      <c r="P13" s="100" t="s">
        <v>97</v>
      </c>
      <c r="Q13" s="101">
        <f>$Q$3*2.75%</f>
        <v>937.2</v>
      </c>
      <c r="R13" s="114">
        <v>2.75E-2</v>
      </c>
      <c r="S13" s="113">
        <f t="shared" si="2"/>
        <v>719.4</v>
      </c>
      <c r="T13" s="115">
        <v>1200</v>
      </c>
      <c r="U13" s="129">
        <f t="shared" si="3"/>
        <v>3.5211267605633804E-2</v>
      </c>
    </row>
    <row r="14" spans="1:21" ht="14.95" thickBot="1">
      <c r="A14" s="60" t="s">
        <v>94</v>
      </c>
      <c r="B14" s="61">
        <f>SUM(B3)*0.02</f>
        <v>681.6</v>
      </c>
      <c r="C14" s="56"/>
      <c r="D14" s="83" t="s">
        <v>95</v>
      </c>
      <c r="E14" s="70">
        <f>COUNTIF(SELECTIONS!$J$1:$AJ$427,D14)</f>
        <v>9</v>
      </c>
      <c r="F14" s="85">
        <f t="shared" si="1"/>
        <v>2.1126760563380281E-2</v>
      </c>
      <c r="G14" s="86" t="s">
        <v>65</v>
      </c>
      <c r="H14" s="56"/>
      <c r="I14" s="73" t="s">
        <v>96</v>
      </c>
      <c r="J14" s="74">
        <f>COUNTIF(SELECTIONS!$J$1:$AJ$427,I14)</f>
        <v>12</v>
      </c>
      <c r="K14" s="75">
        <f t="shared" si="0"/>
        <v>2.8169014084507043E-2</v>
      </c>
      <c r="L14" s="76" t="s">
        <v>67</v>
      </c>
      <c r="M14" s="56"/>
      <c r="N14" s="56"/>
      <c r="O14" s="56"/>
      <c r="P14" s="100" t="s">
        <v>100</v>
      </c>
      <c r="Q14" s="101">
        <f>$Q$3*2.25%</f>
        <v>766.8</v>
      </c>
      <c r="R14" s="114">
        <v>2.2499999999999999E-2</v>
      </c>
      <c r="S14" s="113">
        <f t="shared" si="2"/>
        <v>588.6</v>
      </c>
      <c r="T14" s="115">
        <v>1000</v>
      </c>
      <c r="U14" s="129">
        <f t="shared" si="3"/>
        <v>2.9342723004694836E-2</v>
      </c>
    </row>
    <row r="15" spans="1:21">
      <c r="A15" s="60" t="s">
        <v>97</v>
      </c>
      <c r="B15" s="61">
        <f>SUM(B3)*0.015</f>
        <v>511.2</v>
      </c>
      <c r="C15" s="56"/>
      <c r="D15" s="65" t="s">
        <v>39</v>
      </c>
      <c r="E15" s="66">
        <f>COUNTIF(SELECTIONS!$J$1:$AJ$427,D15)</f>
        <v>67</v>
      </c>
      <c r="F15" s="87">
        <f t="shared" si="1"/>
        <v>0.15727699530516431</v>
      </c>
      <c r="G15" s="68" t="s">
        <v>98</v>
      </c>
      <c r="H15" s="56"/>
      <c r="I15" s="73" t="s">
        <v>99</v>
      </c>
      <c r="J15" s="74">
        <f>COUNTIF(SELECTIONS!$J$1:$AJ$427,I15)</f>
        <v>14</v>
      </c>
      <c r="K15" s="75">
        <f t="shared" si="0"/>
        <v>3.2863849765258218E-2</v>
      </c>
      <c r="L15" s="76" t="s">
        <v>67</v>
      </c>
      <c r="M15" s="56"/>
      <c r="N15" s="56"/>
      <c r="O15" s="56"/>
      <c r="P15" s="100" t="s">
        <v>109</v>
      </c>
      <c r="Q15" s="101">
        <f>$Q$3*2%</f>
        <v>681.6</v>
      </c>
      <c r="R15" s="114">
        <v>0.02</v>
      </c>
      <c r="S15" s="113">
        <f t="shared" si="2"/>
        <v>523.20000000000005</v>
      </c>
      <c r="T15" s="115">
        <v>900</v>
      </c>
      <c r="U15" s="129">
        <f t="shared" si="3"/>
        <v>2.6408450704225352E-2</v>
      </c>
    </row>
    <row r="16" spans="1:21">
      <c r="A16" s="60" t="s">
        <v>100</v>
      </c>
      <c r="B16" s="61">
        <f>SUM(B3)*0.01</f>
        <v>340.8</v>
      </c>
      <c r="C16" s="56"/>
      <c r="D16" s="73" t="s">
        <v>101</v>
      </c>
      <c r="E16" s="74">
        <f>COUNTIF(SELECTIONS!$J$1:$AJ$427,D16)</f>
        <v>162</v>
      </c>
      <c r="F16" s="88">
        <f t="shared" si="1"/>
        <v>0.38028169014084506</v>
      </c>
      <c r="G16" s="76" t="s">
        <v>98</v>
      </c>
      <c r="H16" s="56"/>
      <c r="I16" s="73" t="s">
        <v>45</v>
      </c>
      <c r="J16" s="74">
        <f>COUNTIF(SELECTIONS!$J$1:$AJ$427,I16)</f>
        <v>24</v>
      </c>
      <c r="K16" s="75">
        <f t="shared" si="0"/>
        <v>5.6338028169014086E-2</v>
      </c>
      <c r="L16" s="76" t="s">
        <v>67</v>
      </c>
      <c r="M16" s="56"/>
      <c r="N16" s="56"/>
      <c r="O16" s="56"/>
      <c r="P16" s="100" t="s">
        <v>112</v>
      </c>
      <c r="Q16" s="101">
        <f>$Q$3*2%</f>
        <v>681.6</v>
      </c>
      <c r="R16" s="114">
        <v>0.02</v>
      </c>
      <c r="S16" s="113">
        <f t="shared" si="2"/>
        <v>523.20000000000005</v>
      </c>
      <c r="T16" s="115">
        <v>850</v>
      </c>
      <c r="U16" s="129">
        <f t="shared" si="3"/>
        <v>2.4941314553990609E-2</v>
      </c>
    </row>
    <row r="17" spans="1:21">
      <c r="A17" s="60" t="s">
        <v>102</v>
      </c>
      <c r="B17" s="61">
        <f>SUM(B3)*0.03</f>
        <v>1022.4</v>
      </c>
      <c r="C17" s="56"/>
      <c r="D17" s="73" t="s">
        <v>103</v>
      </c>
      <c r="E17" s="74">
        <f>COUNTIF(SELECTIONS!$J$1:$AJ$427,D17)</f>
        <v>14</v>
      </c>
      <c r="F17" s="88">
        <f t="shared" si="1"/>
        <v>3.2863849765258218E-2</v>
      </c>
      <c r="G17" s="76" t="s">
        <v>98</v>
      </c>
      <c r="H17" s="56"/>
      <c r="I17" s="73" t="s">
        <v>104</v>
      </c>
      <c r="J17" s="74">
        <f>COUNTIF(SELECTIONS!$J$1:$AJ$427,I17)</f>
        <v>4</v>
      </c>
      <c r="K17" s="75">
        <f t="shared" si="0"/>
        <v>9.3896713615023476E-3</v>
      </c>
      <c r="L17" s="76" t="s">
        <v>67</v>
      </c>
      <c r="M17" s="56"/>
      <c r="N17" s="56"/>
      <c r="O17" s="56"/>
      <c r="P17" s="100" t="s">
        <v>114</v>
      </c>
      <c r="Q17" s="101">
        <f>$Q$3*2%</f>
        <v>681.6</v>
      </c>
      <c r="R17" s="114">
        <v>0.02</v>
      </c>
      <c r="S17" s="113">
        <f t="shared" si="2"/>
        <v>523.20000000000005</v>
      </c>
      <c r="T17" s="115">
        <v>800</v>
      </c>
      <c r="U17" s="129">
        <f t="shared" si="3"/>
        <v>2.3474178403755867E-2</v>
      </c>
    </row>
    <row r="18" spans="1:21">
      <c r="A18" s="56"/>
      <c r="B18" s="56"/>
      <c r="C18" s="56"/>
      <c r="D18" s="73" t="s">
        <v>105</v>
      </c>
      <c r="E18" s="74">
        <f>COUNTIF(SELECTIONS!$J$1:$AJ$427,D18)</f>
        <v>1</v>
      </c>
      <c r="F18" s="88">
        <f t="shared" si="1"/>
        <v>2.3474178403755869E-3</v>
      </c>
      <c r="G18" s="76" t="s">
        <v>98</v>
      </c>
      <c r="H18" s="56"/>
      <c r="I18" s="73" t="s">
        <v>106</v>
      </c>
      <c r="J18" s="74">
        <f>COUNTIF(SELECTIONS!$J$1:$AJ$427,I18)</f>
        <v>57</v>
      </c>
      <c r="K18" s="75">
        <f t="shared" si="0"/>
        <v>0.13380281690140844</v>
      </c>
      <c r="L18" s="76" t="s">
        <v>67</v>
      </c>
      <c r="M18" s="56"/>
      <c r="N18" s="56"/>
      <c r="O18" s="56"/>
      <c r="P18" s="100" t="s">
        <v>117</v>
      </c>
      <c r="Q18" s="101">
        <f>$Q$3*2%</f>
        <v>681.6</v>
      </c>
      <c r="R18" s="114">
        <v>0.02</v>
      </c>
      <c r="S18" s="113">
        <f t="shared" si="2"/>
        <v>523.20000000000005</v>
      </c>
      <c r="T18" s="115">
        <v>760</v>
      </c>
      <c r="U18" s="129">
        <f t="shared" si="3"/>
        <v>2.2300469483568074E-2</v>
      </c>
    </row>
    <row r="19" spans="1:21">
      <c r="A19" s="56"/>
      <c r="B19" s="56"/>
      <c r="C19" s="56"/>
      <c r="D19" s="73" t="s">
        <v>107</v>
      </c>
      <c r="E19" s="74">
        <f>COUNTIF(SELECTIONS!$J$1:$AJ$427,D19)</f>
        <v>4</v>
      </c>
      <c r="F19" s="88">
        <f t="shared" si="1"/>
        <v>9.3896713615023476E-3</v>
      </c>
      <c r="G19" s="76" t="s">
        <v>98</v>
      </c>
      <c r="H19" s="56"/>
      <c r="I19" s="73" t="s">
        <v>108</v>
      </c>
      <c r="J19" s="74">
        <f>COUNTIF(SELECTIONS!$J$1:$AJ$427,I19)</f>
        <v>188</v>
      </c>
      <c r="K19" s="75">
        <f t="shared" si="0"/>
        <v>0.44131455399061031</v>
      </c>
      <c r="L19" s="76" t="s">
        <v>67</v>
      </c>
      <c r="M19" s="56"/>
      <c r="N19" s="56"/>
      <c r="O19" s="56"/>
      <c r="P19" s="100" t="s">
        <v>120</v>
      </c>
      <c r="Q19" s="101">
        <f>$Q$3*2%</f>
        <v>681.6</v>
      </c>
      <c r="R19" s="114">
        <v>0.02</v>
      </c>
      <c r="S19" s="113">
        <f t="shared" si="2"/>
        <v>523.20000000000005</v>
      </c>
      <c r="T19" s="115">
        <v>750</v>
      </c>
      <c r="U19" s="129">
        <f t="shared" si="3"/>
        <v>2.2007042253521125E-2</v>
      </c>
    </row>
    <row r="20" spans="1:21" ht="14.95" thickBot="1">
      <c r="A20" s="56"/>
      <c r="B20" s="56"/>
      <c r="C20" s="56"/>
      <c r="D20" s="73" t="s">
        <v>110</v>
      </c>
      <c r="E20" s="74">
        <f>COUNTIF(SELECTIONS!$J$1:$AJ$427,D20)</f>
        <v>4</v>
      </c>
      <c r="F20" s="88">
        <f t="shared" si="1"/>
        <v>9.3896713615023476E-3</v>
      </c>
      <c r="G20" s="76" t="s">
        <v>98</v>
      </c>
      <c r="H20" s="56"/>
      <c r="I20" s="73" t="s">
        <v>111</v>
      </c>
      <c r="J20" s="74">
        <f>COUNTIF(SELECTIONS!$J$1:$AJ$427,I20)</f>
        <v>0</v>
      </c>
      <c r="K20" s="75">
        <f t="shared" si="0"/>
        <v>0</v>
      </c>
      <c r="L20" s="76" t="s">
        <v>67</v>
      </c>
      <c r="M20" s="56"/>
      <c r="N20" s="56"/>
      <c r="O20" s="56"/>
      <c r="P20" s="102" t="s">
        <v>102</v>
      </c>
      <c r="Q20" s="103">
        <f>$Q$3*3%</f>
        <v>1022.4</v>
      </c>
      <c r="R20" s="134">
        <v>0.03</v>
      </c>
      <c r="S20" s="135">
        <f t="shared" si="2"/>
        <v>784.8</v>
      </c>
      <c r="T20" s="136">
        <v>820</v>
      </c>
      <c r="U20" s="130">
        <f>T20/$T$3</f>
        <v>2.4061032863849766E-2</v>
      </c>
    </row>
    <row r="21" spans="1:21" ht="15.65" thickTop="1" thickBot="1">
      <c r="A21" s="56"/>
      <c r="B21" s="56"/>
      <c r="C21" s="56"/>
      <c r="D21" s="73" t="s">
        <v>40</v>
      </c>
      <c r="E21" s="74">
        <f>COUNTIF(SELECTIONS!$J$1:$AJ$427,D21)</f>
        <v>56</v>
      </c>
      <c r="F21" s="88">
        <f t="shared" si="1"/>
        <v>0.13145539906103287</v>
      </c>
      <c r="G21" s="76" t="s">
        <v>98</v>
      </c>
      <c r="H21" s="56"/>
      <c r="I21" s="73" t="s">
        <v>113</v>
      </c>
      <c r="J21" s="74">
        <f>COUNTIF(SELECTIONS!$J$1:$AJ$427,I21)</f>
        <v>19</v>
      </c>
      <c r="K21" s="75">
        <f t="shared" si="0"/>
        <v>4.4600938967136149E-2</v>
      </c>
      <c r="L21" s="76" t="s">
        <v>67</v>
      </c>
      <c r="M21" s="56"/>
      <c r="N21" s="56"/>
      <c r="O21" s="56"/>
      <c r="P21" s="89" t="s">
        <v>123</v>
      </c>
      <c r="Q21" s="90">
        <f>SUM(Q5:Q20)</f>
        <v>34335.599999999999</v>
      </c>
      <c r="R21" s="131">
        <f>SUM(R5:R20)</f>
        <v>1.0075000000000001</v>
      </c>
      <c r="S21" s="132"/>
      <c r="T21" s="133">
        <f>SUM(T5:T20)</f>
        <v>34080</v>
      </c>
    </row>
    <row r="22" spans="1:21" ht="21.75">
      <c r="A22" s="56"/>
      <c r="B22" s="56"/>
      <c r="C22" s="56"/>
      <c r="D22" s="73" t="s">
        <v>115</v>
      </c>
      <c r="E22" s="74">
        <f>COUNTIF(SELECTIONS!$J$1:$AJ$427,D22)</f>
        <v>17</v>
      </c>
      <c r="F22" s="88">
        <f t="shared" si="1"/>
        <v>3.9906103286384977E-2</v>
      </c>
      <c r="G22" s="76" t="s">
        <v>98</v>
      </c>
      <c r="H22" s="56"/>
      <c r="I22" s="73" t="s">
        <v>116</v>
      </c>
      <c r="J22" s="74">
        <f>COUNTIF(SELECTIONS!$J$1:$AJ$427,I22)</f>
        <v>9</v>
      </c>
      <c r="K22" s="75">
        <f t="shared" si="0"/>
        <v>2.1126760563380281E-2</v>
      </c>
      <c r="L22" s="76" t="s">
        <v>67</v>
      </c>
      <c r="M22" s="56"/>
      <c r="N22" s="56"/>
      <c r="O22" s="56"/>
    </row>
    <row r="23" spans="1:21">
      <c r="A23" s="56"/>
      <c r="B23" s="56"/>
      <c r="C23" s="56"/>
      <c r="D23" s="73" t="s">
        <v>118</v>
      </c>
      <c r="E23" s="74">
        <f>COUNTIF(SELECTIONS!$J$1:$AJ$427,D23)</f>
        <v>24</v>
      </c>
      <c r="F23" s="88">
        <f t="shared" si="1"/>
        <v>5.6338028169014086E-2</v>
      </c>
      <c r="G23" s="76" t="s">
        <v>98</v>
      </c>
      <c r="H23" s="56"/>
      <c r="I23" s="73" t="s">
        <v>119</v>
      </c>
      <c r="J23" s="74">
        <f>COUNTIF(SELECTIONS!$J$1:$AJ$427,I23)</f>
        <v>56</v>
      </c>
      <c r="K23" s="75">
        <f t="shared" si="0"/>
        <v>0.13145539906103287</v>
      </c>
      <c r="L23" s="76" t="s">
        <v>67</v>
      </c>
      <c r="M23" s="56"/>
      <c r="N23" s="56"/>
      <c r="O23" s="56"/>
    </row>
    <row r="24" spans="1:21">
      <c r="A24" s="56"/>
      <c r="B24" s="56"/>
      <c r="C24" s="56"/>
      <c r="D24" s="73" t="s">
        <v>121</v>
      </c>
      <c r="E24" s="74">
        <f>COUNTIF(SELECTIONS!$J$1:$AJ$427,D24)</f>
        <v>6</v>
      </c>
      <c r="F24" s="88">
        <f t="shared" si="1"/>
        <v>1.4084507042253521E-2</v>
      </c>
      <c r="G24" s="76" t="s">
        <v>98</v>
      </c>
      <c r="H24" s="56"/>
      <c r="I24" s="73" t="s">
        <v>46</v>
      </c>
      <c r="J24" s="74">
        <f>COUNTIF(SELECTIONS!$J$1:$AJ$427,I24)</f>
        <v>25</v>
      </c>
      <c r="K24" s="75">
        <f t="shared" si="0"/>
        <v>5.8685446009389672E-2</v>
      </c>
      <c r="L24" s="76" t="s">
        <v>67</v>
      </c>
      <c r="M24" s="56"/>
      <c r="N24" s="56"/>
      <c r="O24" s="56"/>
    </row>
    <row r="25" spans="1:21">
      <c r="A25" s="56"/>
      <c r="B25" s="56"/>
      <c r="C25" s="56"/>
      <c r="D25" s="73" t="s">
        <v>122</v>
      </c>
      <c r="E25" s="74">
        <f>COUNTIF(SELECTIONS!$J$1:$AJ$427,D25)</f>
        <v>60</v>
      </c>
      <c r="F25" s="88">
        <f t="shared" si="1"/>
        <v>0.14084507042253522</v>
      </c>
      <c r="G25" s="76" t="s">
        <v>98</v>
      </c>
      <c r="H25" s="56"/>
      <c r="I25" s="73" t="s">
        <v>57</v>
      </c>
      <c r="J25" s="74">
        <f>COUNTIF(SELECTIONS!$J$1:$AJ$427,I25)</f>
        <v>68</v>
      </c>
      <c r="K25" s="75">
        <f t="shared" si="0"/>
        <v>0.15962441314553991</v>
      </c>
      <c r="L25" s="76" t="s">
        <v>67</v>
      </c>
      <c r="M25" s="56"/>
      <c r="N25" s="56"/>
      <c r="O25" s="56"/>
    </row>
    <row r="26" spans="1:21">
      <c r="A26" s="56"/>
      <c r="B26" s="56"/>
      <c r="C26" s="56"/>
      <c r="D26" s="73" t="s">
        <v>124</v>
      </c>
      <c r="E26" s="74">
        <f>COUNTIF(SELECTIONS!$J$1:$AJ$427,D26)</f>
        <v>14</v>
      </c>
      <c r="F26" s="88">
        <f t="shared" si="1"/>
        <v>3.2863849765258218E-2</v>
      </c>
      <c r="G26" s="76" t="s">
        <v>98</v>
      </c>
      <c r="H26" s="56"/>
      <c r="I26" s="73" t="s">
        <v>125</v>
      </c>
      <c r="J26" s="74">
        <f>COUNTIF(SELECTIONS!$J$1:$AJ$427,I26)</f>
        <v>4</v>
      </c>
      <c r="K26" s="75">
        <f t="shared" si="0"/>
        <v>9.3896713615023476E-3</v>
      </c>
      <c r="L26" s="76" t="s">
        <v>67</v>
      </c>
      <c r="M26" s="56"/>
      <c r="N26" s="56"/>
      <c r="O26" s="56"/>
      <c r="P26" s="57"/>
      <c r="Q26" s="59"/>
    </row>
    <row r="27" spans="1:21" ht="14.95" thickBot="1">
      <c r="A27" s="56"/>
      <c r="B27" s="56"/>
      <c r="C27" s="56"/>
      <c r="D27" s="73" t="s">
        <v>126</v>
      </c>
      <c r="E27" s="74">
        <f>COUNTIF(SELECTIONS!$J$1:$AJ$427,D27)</f>
        <v>8</v>
      </c>
      <c r="F27" s="88">
        <f t="shared" si="1"/>
        <v>1.8779342723004695E-2</v>
      </c>
      <c r="G27" s="76" t="s">
        <v>98</v>
      </c>
      <c r="H27" s="56"/>
      <c r="I27" s="73" t="s">
        <v>127</v>
      </c>
      <c r="J27" s="74">
        <f>COUNTIF(SELECTIONS!$J$1:$AJ$427,I27)</f>
        <v>49</v>
      </c>
      <c r="K27" s="75">
        <f t="shared" si="0"/>
        <v>0.11502347417840375</v>
      </c>
      <c r="L27" s="76" t="s">
        <v>67</v>
      </c>
      <c r="M27" s="56"/>
      <c r="N27" s="56"/>
      <c r="O27" s="56"/>
      <c r="P27" s="57"/>
      <c r="Q27" s="59"/>
    </row>
    <row r="28" spans="1:21">
      <c r="A28" s="56"/>
      <c r="B28" s="56"/>
      <c r="C28" s="56"/>
      <c r="D28" s="73" t="s">
        <v>128</v>
      </c>
      <c r="E28" s="74">
        <f>COUNTIF(SELECTIONS!$J$1:$AJ$427,D28)</f>
        <v>93</v>
      </c>
      <c r="F28" s="88">
        <f t="shared" si="1"/>
        <v>0.21830985915492956</v>
      </c>
      <c r="G28" s="76" t="s">
        <v>98</v>
      </c>
      <c r="H28" s="56"/>
      <c r="I28" s="62" t="s">
        <v>47</v>
      </c>
      <c r="J28" s="63">
        <f>COUNTIF(SELECTIONS!$J$1:$AJ$427,I28)</f>
        <v>302</v>
      </c>
      <c r="K28" s="91">
        <f t="shared" si="0"/>
        <v>0.70892018779342725</v>
      </c>
      <c r="L28" s="64" t="s">
        <v>129</v>
      </c>
      <c r="M28" s="56"/>
      <c r="N28" s="56"/>
      <c r="O28" s="56"/>
      <c r="P28" s="57"/>
      <c r="Q28" s="59"/>
    </row>
    <row r="29" spans="1:21">
      <c r="A29" s="56"/>
      <c r="B29" s="56"/>
      <c r="C29" s="56"/>
      <c r="D29" s="73" t="s">
        <v>54</v>
      </c>
      <c r="E29" s="74">
        <f>COUNTIF(SELECTIONS!$J$1:$AJ$427,D29)</f>
        <v>75</v>
      </c>
      <c r="F29" s="88">
        <f t="shared" si="1"/>
        <v>0.176056338028169</v>
      </c>
      <c r="G29" s="76" t="s">
        <v>98</v>
      </c>
      <c r="H29" s="56"/>
      <c r="I29" s="69" t="s">
        <v>48</v>
      </c>
      <c r="J29" s="70">
        <f>COUNTIF(SELECTIONS!$J$1:$AJ$427,I29)</f>
        <v>220</v>
      </c>
      <c r="K29" s="92">
        <f t="shared" si="0"/>
        <v>0.51643192488262912</v>
      </c>
      <c r="L29" s="72" t="s">
        <v>129</v>
      </c>
      <c r="M29" s="56"/>
      <c r="N29" s="56"/>
      <c r="O29" s="56"/>
      <c r="P29" s="57"/>
      <c r="Q29" s="59"/>
    </row>
    <row r="30" spans="1:21">
      <c r="A30" s="56"/>
      <c r="B30" s="56"/>
      <c r="C30" s="56"/>
      <c r="D30" s="73" t="s">
        <v>130</v>
      </c>
      <c r="E30" s="74">
        <f>COUNTIF(SELECTIONS!$J$1:$AJ$427,D30)</f>
        <v>19</v>
      </c>
      <c r="F30" s="88">
        <f t="shared" si="1"/>
        <v>4.4600938967136149E-2</v>
      </c>
      <c r="G30" s="76" t="s">
        <v>98</v>
      </c>
      <c r="H30" s="56"/>
      <c r="I30" s="69" t="s">
        <v>131</v>
      </c>
      <c r="J30" s="70">
        <f>COUNTIF(SELECTIONS!$J$1:$AJ$427,I30)</f>
        <v>21</v>
      </c>
      <c r="K30" s="92">
        <f t="shared" si="0"/>
        <v>4.9295774647887321E-2</v>
      </c>
      <c r="L30" s="72" t="s">
        <v>129</v>
      </c>
      <c r="M30" s="56"/>
      <c r="N30" s="56"/>
      <c r="O30" s="56"/>
      <c r="P30" s="57"/>
      <c r="Q30" s="59"/>
    </row>
    <row r="31" spans="1:21">
      <c r="A31" s="56"/>
      <c r="B31" s="56"/>
      <c r="C31" s="56"/>
      <c r="D31" s="73" t="s">
        <v>132</v>
      </c>
      <c r="E31" s="74">
        <f>COUNTIF(SELECTIONS!$J$1:$AJ$427,D31)</f>
        <v>113</v>
      </c>
      <c r="F31" s="88">
        <f t="shared" si="1"/>
        <v>0.26525821596244131</v>
      </c>
      <c r="G31" s="76" t="s">
        <v>98</v>
      </c>
      <c r="H31" s="56"/>
      <c r="I31" s="69" t="s">
        <v>133</v>
      </c>
      <c r="J31" s="70">
        <f>COUNTIF(SELECTIONS!$J$1:$AJ$427,I31)</f>
        <v>211</v>
      </c>
      <c r="K31" s="92">
        <f t="shared" si="0"/>
        <v>0.49530516431924881</v>
      </c>
      <c r="L31" s="72" t="s">
        <v>129</v>
      </c>
      <c r="M31" s="56"/>
      <c r="N31" s="56"/>
      <c r="O31" s="56"/>
      <c r="P31" s="57"/>
      <c r="Q31" s="59"/>
    </row>
    <row r="32" spans="1:21">
      <c r="A32" s="56"/>
      <c r="B32" s="56"/>
      <c r="C32" s="56"/>
      <c r="D32" s="73" t="s">
        <v>134</v>
      </c>
      <c r="E32" s="74">
        <f>COUNTIF(SELECTIONS!$J$1:$AJ$427,D32)</f>
        <v>23</v>
      </c>
      <c r="F32" s="88">
        <f t="shared" si="1"/>
        <v>5.39906103286385E-2</v>
      </c>
      <c r="G32" s="76" t="s">
        <v>98</v>
      </c>
      <c r="H32" s="56"/>
      <c r="I32" s="69" t="s">
        <v>135</v>
      </c>
      <c r="J32" s="70">
        <f>COUNTIF(SELECTIONS!$J$1:$AJ$427,I32)</f>
        <v>2</v>
      </c>
      <c r="K32" s="92">
        <f t="shared" si="0"/>
        <v>4.6948356807511738E-3</v>
      </c>
      <c r="L32" s="72" t="s">
        <v>129</v>
      </c>
      <c r="M32" s="56"/>
      <c r="N32" s="56"/>
      <c r="O32" s="56"/>
      <c r="P32" s="57"/>
      <c r="Q32" s="59"/>
    </row>
    <row r="33" spans="1:17">
      <c r="A33" s="56"/>
      <c r="B33" s="56"/>
      <c r="C33" s="56"/>
      <c r="D33" s="73" t="s">
        <v>136</v>
      </c>
      <c r="E33" s="74">
        <f>COUNTIF(SELECTIONS!$J$1:$AJ$427,D33)</f>
        <v>74</v>
      </c>
      <c r="F33" s="88">
        <f t="shared" si="1"/>
        <v>0.17370892018779344</v>
      </c>
      <c r="G33" s="76" t="s">
        <v>98</v>
      </c>
      <c r="H33" s="56"/>
      <c r="I33" s="69" t="s">
        <v>137</v>
      </c>
      <c r="J33" s="70">
        <f>COUNTIF(SELECTIONS!$J$1:$AJ$427,I33)</f>
        <v>2</v>
      </c>
      <c r="K33" s="92">
        <f t="shared" si="0"/>
        <v>4.6948356807511738E-3</v>
      </c>
      <c r="L33" s="72" t="s">
        <v>129</v>
      </c>
      <c r="M33" s="56"/>
      <c r="N33" s="56"/>
      <c r="O33" s="56"/>
      <c r="P33" s="57"/>
      <c r="Q33" s="59"/>
    </row>
    <row r="34" spans="1:17" ht="22.45" thickBot="1">
      <c r="A34" s="56"/>
      <c r="B34" s="56"/>
      <c r="C34" s="56"/>
      <c r="D34" s="73" t="s">
        <v>138</v>
      </c>
      <c r="E34" s="74">
        <f>COUNTIF(SELECTIONS!$J$1:$AJ$427,D34)</f>
        <v>18</v>
      </c>
      <c r="F34" s="88">
        <f t="shared" si="1"/>
        <v>4.2253521126760563E-2</v>
      </c>
      <c r="G34" s="76" t="s">
        <v>98</v>
      </c>
      <c r="H34" s="56"/>
      <c r="I34" s="69" t="s">
        <v>139</v>
      </c>
      <c r="J34" s="70">
        <f>COUNTIF(SELECTIONS!$J$1:$AJ$427,I34)</f>
        <v>10</v>
      </c>
      <c r="K34" s="92">
        <f t="shared" si="0"/>
        <v>2.3474178403755867E-2</v>
      </c>
      <c r="L34" s="72" t="s">
        <v>129</v>
      </c>
      <c r="M34" s="56"/>
      <c r="N34" s="56"/>
      <c r="O34" s="56"/>
      <c r="P34" s="57"/>
      <c r="Q34" s="59"/>
    </row>
    <row r="35" spans="1:17">
      <c r="A35" s="56"/>
      <c r="B35" s="56"/>
      <c r="C35" s="56"/>
      <c r="D35" s="62" t="s">
        <v>140</v>
      </c>
      <c r="E35" s="63">
        <f>COUNTIF(SELECTIONS!$J$1:$AJ$427,D35)</f>
        <v>9</v>
      </c>
      <c r="F35" s="93">
        <f t="shared" si="1"/>
        <v>2.1126760563380281E-2</v>
      </c>
      <c r="G35" s="64" t="s">
        <v>141</v>
      </c>
      <c r="H35" s="56"/>
      <c r="I35" s="69" t="s">
        <v>142</v>
      </c>
      <c r="J35" s="70">
        <f>COUNTIF(SELECTIONS!$J$1:$AJ$427,I35)</f>
        <v>7</v>
      </c>
      <c r="K35" s="92">
        <f t="shared" si="0"/>
        <v>1.6431924882629109E-2</v>
      </c>
      <c r="L35" s="72" t="s">
        <v>129</v>
      </c>
      <c r="M35" s="56"/>
      <c r="N35" s="56"/>
      <c r="O35" s="56"/>
      <c r="P35" s="57"/>
      <c r="Q35" s="59"/>
    </row>
    <row r="36" spans="1:17" ht="21.75">
      <c r="A36" s="56"/>
      <c r="B36" s="56"/>
      <c r="C36" s="56"/>
      <c r="D36" s="69" t="s">
        <v>41</v>
      </c>
      <c r="E36" s="70">
        <f>COUNTIF(SELECTIONS!$J$1:$AJ$427,D36)</f>
        <v>78</v>
      </c>
      <c r="F36" s="71">
        <f t="shared" si="1"/>
        <v>0.18309859154929578</v>
      </c>
      <c r="G36" s="72" t="s">
        <v>141</v>
      </c>
      <c r="H36" s="56"/>
      <c r="I36" s="69" t="s">
        <v>143</v>
      </c>
      <c r="J36" s="70">
        <f>COUNTIF(SELECTIONS!$J$1:$AJ$427,I36)</f>
        <v>60</v>
      </c>
      <c r="K36" s="92">
        <f t="shared" si="0"/>
        <v>0.14084507042253522</v>
      </c>
      <c r="L36" s="72" t="s">
        <v>129</v>
      </c>
      <c r="M36" s="56"/>
      <c r="N36" s="56"/>
      <c r="O36" s="56"/>
      <c r="P36" s="57"/>
      <c r="Q36" s="59"/>
    </row>
    <row r="37" spans="1:17">
      <c r="A37" s="56"/>
      <c r="B37" s="56"/>
      <c r="C37" s="56"/>
      <c r="D37" s="69" t="s">
        <v>42</v>
      </c>
      <c r="E37" s="70">
        <f>COUNTIF(SELECTIONS!$J$1:$AJ$427,D37)</f>
        <v>38</v>
      </c>
      <c r="F37" s="71">
        <f t="shared" si="1"/>
        <v>8.9201877934272297E-2</v>
      </c>
      <c r="G37" s="72" t="s">
        <v>141</v>
      </c>
      <c r="H37" s="56"/>
      <c r="I37" s="69" t="s">
        <v>144</v>
      </c>
      <c r="J37" s="70">
        <f>COUNTIF(SELECTIONS!$J$1:$AJ$427,I37)</f>
        <v>14</v>
      </c>
      <c r="K37" s="92">
        <f t="shared" si="0"/>
        <v>3.2863849765258218E-2</v>
      </c>
      <c r="L37" s="72" t="s">
        <v>129</v>
      </c>
      <c r="M37" s="56"/>
      <c r="N37" s="56"/>
      <c r="O37" s="56"/>
      <c r="P37" s="57"/>
      <c r="Q37" s="59"/>
    </row>
    <row r="38" spans="1:17">
      <c r="A38" s="56"/>
      <c r="B38" s="56"/>
      <c r="C38" s="56"/>
      <c r="D38" s="69" t="s">
        <v>180</v>
      </c>
      <c r="E38" s="70">
        <f>COUNTIF(SELECTIONS!$J$1:$AJ$427,D38)</f>
        <v>128</v>
      </c>
      <c r="F38" s="71">
        <f t="shared" si="1"/>
        <v>0.30046948356807512</v>
      </c>
      <c r="G38" s="72" t="s">
        <v>141</v>
      </c>
      <c r="H38" s="56"/>
      <c r="I38" s="69" t="s">
        <v>145</v>
      </c>
      <c r="J38" s="70">
        <f>COUNTIF(SELECTIONS!$J$1:$AJ$427,I38)</f>
        <v>1</v>
      </c>
      <c r="K38" s="92">
        <f t="shared" si="0"/>
        <v>2.3474178403755869E-3</v>
      </c>
      <c r="L38" s="72" t="s">
        <v>129</v>
      </c>
      <c r="M38" s="56"/>
      <c r="N38" s="56"/>
      <c r="O38" s="56"/>
      <c r="P38" s="57"/>
      <c r="Q38" s="59"/>
    </row>
    <row r="39" spans="1:17" ht="14.95" thickBot="1">
      <c r="A39" s="56"/>
      <c r="B39" s="56"/>
      <c r="C39" s="56"/>
      <c r="D39" s="69" t="s">
        <v>146</v>
      </c>
      <c r="E39" s="70">
        <f>COUNTIF(SELECTIONS!$J$1:$AJ$427,D39)</f>
        <v>37</v>
      </c>
      <c r="F39" s="71">
        <f t="shared" si="1"/>
        <v>8.6854460093896718E-2</v>
      </c>
      <c r="G39" s="72" t="s">
        <v>141</v>
      </c>
      <c r="H39" s="56"/>
      <c r="I39" s="69" t="s">
        <v>147</v>
      </c>
      <c r="J39" s="70">
        <f>COUNTIF(SELECTIONS!$J$1:$AJ$427,I39)</f>
        <v>2</v>
      </c>
      <c r="K39" s="92">
        <f t="shared" si="0"/>
        <v>4.6948356807511738E-3</v>
      </c>
      <c r="L39" s="72" t="s">
        <v>129</v>
      </c>
      <c r="M39" s="56"/>
      <c r="N39" s="56"/>
      <c r="O39" s="56"/>
      <c r="P39" s="57"/>
      <c r="Q39" s="59"/>
    </row>
    <row r="40" spans="1:17">
      <c r="A40" s="56"/>
      <c r="B40" s="56"/>
      <c r="C40" s="56"/>
      <c r="D40" s="69" t="s">
        <v>148</v>
      </c>
      <c r="E40" s="70">
        <f>COUNTIF(SELECTIONS!$J$1:$AJ$427,D40)</f>
        <v>68</v>
      </c>
      <c r="F40" s="71">
        <f t="shared" si="1"/>
        <v>0.15962441314553991</v>
      </c>
      <c r="G40" s="72" t="s">
        <v>141</v>
      </c>
      <c r="H40" s="56"/>
      <c r="I40" s="65" t="s">
        <v>49</v>
      </c>
      <c r="J40" s="66">
        <f>COUNTIF(SELECTIONS!$J$1:$AJ$427,I40)</f>
        <v>170</v>
      </c>
      <c r="K40" s="67">
        <f t="shared" si="0"/>
        <v>0.39906103286384975</v>
      </c>
      <c r="L40" s="68" t="s">
        <v>149</v>
      </c>
      <c r="M40" s="56"/>
      <c r="N40" s="56"/>
      <c r="O40" s="56"/>
      <c r="P40" s="57"/>
      <c r="Q40" s="59"/>
    </row>
    <row r="41" spans="1:17">
      <c r="A41" s="56"/>
      <c r="B41" s="56"/>
      <c r="C41" s="56"/>
      <c r="D41" s="69" t="s">
        <v>150</v>
      </c>
      <c r="E41" s="70">
        <f>COUNTIF(SELECTIONS!$J$1:$AJ$427,D41)</f>
        <v>43</v>
      </c>
      <c r="F41" s="71">
        <f t="shared" si="1"/>
        <v>0.10093896713615023</v>
      </c>
      <c r="G41" s="72" t="s">
        <v>141</v>
      </c>
      <c r="H41" s="56"/>
      <c r="I41" s="73" t="s">
        <v>151</v>
      </c>
      <c r="J41" s="74">
        <f>COUNTIF(SELECTIONS!$J$1:$AJ$427,I41)</f>
        <v>64</v>
      </c>
      <c r="K41" s="75">
        <f t="shared" si="0"/>
        <v>0.15023474178403756</v>
      </c>
      <c r="L41" s="76" t="s">
        <v>149</v>
      </c>
      <c r="M41" s="56"/>
      <c r="N41" s="56"/>
      <c r="O41" s="56"/>
      <c r="P41" s="57"/>
      <c r="Q41" s="59"/>
    </row>
    <row r="42" spans="1:17">
      <c r="A42" s="56"/>
      <c r="B42" s="56"/>
      <c r="C42" s="56"/>
      <c r="D42" s="69" t="s">
        <v>152</v>
      </c>
      <c r="E42" s="70">
        <f>COUNTIF(SELECTIONS!$J$1:$AJ$427,D42)</f>
        <v>76</v>
      </c>
      <c r="F42" s="71">
        <f t="shared" si="1"/>
        <v>0.17840375586854459</v>
      </c>
      <c r="G42" s="72" t="s">
        <v>141</v>
      </c>
      <c r="H42" s="56"/>
      <c r="I42" s="73" t="s">
        <v>58</v>
      </c>
      <c r="J42" s="74">
        <f>COUNTIF(SELECTIONS!$J$1:$AJ$427,I42)</f>
        <v>177</v>
      </c>
      <c r="K42" s="75">
        <f t="shared" si="0"/>
        <v>0.41549295774647887</v>
      </c>
      <c r="L42" s="76" t="s">
        <v>149</v>
      </c>
      <c r="M42" s="56"/>
      <c r="N42" s="56"/>
      <c r="O42" s="56"/>
      <c r="P42" s="57"/>
      <c r="Q42" s="59"/>
    </row>
    <row r="43" spans="1:17">
      <c r="A43" s="56"/>
      <c r="B43" s="56"/>
      <c r="C43" s="56"/>
      <c r="D43" s="69" t="s">
        <v>56</v>
      </c>
      <c r="E43" s="70">
        <f>COUNTIF(SELECTIONS!$J$1:$AJ$427,D43)</f>
        <v>96</v>
      </c>
      <c r="F43" s="71">
        <f t="shared" si="1"/>
        <v>0.22535211267605634</v>
      </c>
      <c r="G43" s="72" t="s">
        <v>141</v>
      </c>
      <c r="H43" s="56"/>
      <c r="I43" s="73" t="s">
        <v>153</v>
      </c>
      <c r="J43" s="74">
        <f>COUNTIF(SELECTIONS!$J$1:$AJ$427,I43)</f>
        <v>81</v>
      </c>
      <c r="K43" s="75">
        <f t="shared" si="0"/>
        <v>0.19014084507042253</v>
      </c>
      <c r="L43" s="76" t="s">
        <v>149</v>
      </c>
      <c r="M43" s="56"/>
      <c r="N43" s="56"/>
      <c r="O43" s="56"/>
      <c r="P43" s="57"/>
      <c r="Q43" s="59"/>
    </row>
    <row r="44" spans="1:17" ht="14.95" thickBot="1">
      <c r="A44" s="56"/>
      <c r="B44" s="56"/>
      <c r="C44" s="56"/>
      <c r="D44" s="69" t="s">
        <v>154</v>
      </c>
      <c r="E44" s="70">
        <f>COUNTIF(SELECTIONS!$J$1:$AJ$427,D44)</f>
        <v>15</v>
      </c>
      <c r="F44" s="71">
        <f t="shared" si="1"/>
        <v>3.5211267605633804E-2</v>
      </c>
      <c r="G44" s="72" t="s">
        <v>141</v>
      </c>
      <c r="H44" s="56"/>
      <c r="I44" s="94" t="s">
        <v>50</v>
      </c>
      <c r="J44" s="95">
        <f>COUNTIF(SELECTIONS!$J$1:$AJ$427,I44)</f>
        <v>360</v>
      </c>
      <c r="K44" s="96">
        <f t="shared" si="0"/>
        <v>0.84507042253521125</v>
      </c>
      <c r="L44" s="97" t="s">
        <v>149</v>
      </c>
      <c r="M44" s="56"/>
      <c r="N44" s="56"/>
      <c r="O44" s="56"/>
      <c r="P44" s="57"/>
      <c r="Q44" s="59"/>
    </row>
    <row r="45" spans="1:17" ht="21.75">
      <c r="A45" s="56"/>
      <c r="B45" s="56"/>
      <c r="C45" s="56"/>
      <c r="D45" s="69" t="s">
        <v>155</v>
      </c>
      <c r="E45" s="70">
        <f>COUNTIF(SELECTIONS!$J$1:$AJ$427,D45)</f>
        <v>14</v>
      </c>
      <c r="F45" s="71">
        <f t="shared" si="1"/>
        <v>3.2863849765258218E-2</v>
      </c>
      <c r="G45" s="72" t="s">
        <v>141</v>
      </c>
      <c r="H45" s="56"/>
      <c r="I45" s="56"/>
      <c r="J45" s="56"/>
      <c r="K45" s="58"/>
      <c r="L45" s="56"/>
      <c r="M45" s="56"/>
      <c r="N45" s="56"/>
      <c r="O45" s="56"/>
      <c r="P45" s="57"/>
      <c r="Q45" s="59"/>
    </row>
    <row r="46" spans="1:17">
      <c r="A46" s="56"/>
      <c r="B46" s="56"/>
      <c r="C46" s="56"/>
      <c r="D46" s="69" t="s">
        <v>156</v>
      </c>
      <c r="E46" s="70">
        <f>COUNTIF(SELECTIONS!$J$1:$AJ$427,D46)</f>
        <v>40</v>
      </c>
      <c r="F46" s="71">
        <f t="shared" si="1"/>
        <v>9.3896713615023469E-2</v>
      </c>
      <c r="G46" s="72" t="s">
        <v>141</v>
      </c>
      <c r="H46" s="56"/>
      <c r="I46" s="56"/>
      <c r="J46" s="56"/>
      <c r="K46" s="58"/>
      <c r="L46" s="56"/>
      <c r="M46" s="56"/>
      <c r="N46" s="56"/>
      <c r="O46" s="56"/>
      <c r="P46" s="57"/>
      <c r="Q46" s="59"/>
    </row>
    <row r="47" spans="1:17">
      <c r="A47" s="56"/>
      <c r="B47" s="56"/>
      <c r="C47" s="56"/>
      <c r="D47" s="69" t="s">
        <v>157</v>
      </c>
      <c r="E47" s="70">
        <f>COUNTIF(SELECTIONS!$J$1:$AJ$427,D47)</f>
        <v>8</v>
      </c>
      <c r="F47" s="71">
        <f t="shared" si="1"/>
        <v>1.8779342723004695E-2</v>
      </c>
      <c r="G47" s="72" t="s">
        <v>141</v>
      </c>
      <c r="H47" s="56"/>
      <c r="I47" s="56"/>
      <c r="J47" s="56"/>
      <c r="K47" s="58"/>
      <c r="L47" s="56"/>
      <c r="M47" s="56"/>
      <c r="N47" s="56"/>
      <c r="O47" s="56"/>
      <c r="P47" s="57"/>
      <c r="Q47" s="59"/>
    </row>
    <row r="48" spans="1:17">
      <c r="A48" s="56"/>
      <c r="B48" s="56"/>
      <c r="C48" s="56"/>
      <c r="D48" s="69" t="s">
        <v>43</v>
      </c>
      <c r="E48" s="70">
        <f>COUNTIF(SELECTIONS!$J$1:$AJ$427,D48)</f>
        <v>314</v>
      </c>
      <c r="F48" s="71">
        <f t="shared" si="1"/>
        <v>0.73708920187793425</v>
      </c>
      <c r="G48" s="72" t="s">
        <v>141</v>
      </c>
      <c r="H48" s="56"/>
      <c r="I48" s="56"/>
      <c r="J48" s="56"/>
      <c r="K48" s="58"/>
      <c r="L48" s="56"/>
      <c r="M48" s="56"/>
      <c r="N48" s="56"/>
      <c r="O48" s="56"/>
      <c r="P48" s="57"/>
      <c r="Q48" s="59"/>
    </row>
    <row r="49" spans="1:17">
      <c r="A49" s="56"/>
      <c r="B49" s="56"/>
      <c r="C49" s="56"/>
      <c r="D49" s="69" t="s">
        <v>174</v>
      </c>
      <c r="E49" s="70">
        <f>COUNTIF(SELECTIONS!$J$1:$AJ$427,D49)</f>
        <v>15</v>
      </c>
      <c r="F49" s="71">
        <f t="shared" si="1"/>
        <v>3.5211267605633804E-2</v>
      </c>
      <c r="G49" s="72" t="s">
        <v>141</v>
      </c>
      <c r="H49" s="56"/>
      <c r="I49" s="56"/>
      <c r="J49" s="56"/>
      <c r="K49" s="58"/>
      <c r="L49" s="56"/>
      <c r="M49" s="56"/>
      <c r="N49" s="56"/>
      <c r="O49" s="56"/>
      <c r="P49" s="57"/>
      <c r="Q49" s="59"/>
    </row>
    <row r="50" spans="1:17">
      <c r="A50" s="56"/>
      <c r="B50" s="56"/>
      <c r="C50" s="56"/>
      <c r="D50" s="69" t="s">
        <v>158</v>
      </c>
      <c r="E50" s="70">
        <f>COUNTIF(SELECTIONS!$J$1:$AJ$427,D50)</f>
        <v>16</v>
      </c>
      <c r="F50" s="71">
        <f t="shared" si="1"/>
        <v>3.7558685446009391E-2</v>
      </c>
      <c r="G50" s="72" t="s">
        <v>141</v>
      </c>
      <c r="H50" s="56"/>
      <c r="I50" s="56"/>
      <c r="J50" s="56"/>
      <c r="K50" s="58"/>
      <c r="L50" s="56"/>
      <c r="M50" s="56"/>
      <c r="N50" s="56"/>
      <c r="O50" s="56"/>
      <c r="P50" s="57"/>
      <c r="Q50" s="59"/>
    </row>
    <row r="51" spans="1:17">
      <c r="A51" s="56"/>
      <c r="B51" s="56"/>
      <c r="C51" s="56"/>
      <c r="D51" s="69" t="s">
        <v>159</v>
      </c>
      <c r="E51" s="70">
        <f>COUNTIF(SELECTIONS!$J$1:$AJ$427,D51)</f>
        <v>17</v>
      </c>
      <c r="F51" s="71">
        <f t="shared" si="1"/>
        <v>3.9906103286384977E-2</v>
      </c>
      <c r="G51" s="72" t="s">
        <v>141</v>
      </c>
      <c r="H51" s="56"/>
      <c r="I51" s="56"/>
      <c r="J51" s="56"/>
      <c r="K51" s="58"/>
      <c r="L51" s="56"/>
      <c r="M51" s="56"/>
      <c r="N51" s="56"/>
      <c r="O51" s="56"/>
      <c r="P51" s="57"/>
      <c r="Q51" s="59"/>
    </row>
    <row r="52" spans="1:17">
      <c r="A52" s="56"/>
      <c r="B52" s="56"/>
      <c r="C52" s="56"/>
      <c r="D52" s="69" t="s">
        <v>55</v>
      </c>
      <c r="E52" s="70">
        <f>COUNTIF(SELECTIONS!$J$1:$AJ$427,D52)</f>
        <v>237</v>
      </c>
      <c r="F52" s="71">
        <f t="shared" si="1"/>
        <v>0.55633802816901412</v>
      </c>
      <c r="G52" s="72" t="s">
        <v>141</v>
      </c>
      <c r="H52" s="56"/>
      <c r="I52" s="56"/>
      <c r="J52" s="56"/>
      <c r="K52" s="58"/>
      <c r="L52" s="56"/>
      <c r="M52" s="56"/>
      <c r="N52" s="56"/>
      <c r="O52" s="56"/>
      <c r="P52" s="57"/>
      <c r="Q52" s="59"/>
    </row>
    <row r="53" spans="1:17">
      <c r="A53" s="56"/>
      <c r="B53" s="56"/>
      <c r="C53" s="56"/>
      <c r="D53" s="69" t="s">
        <v>160</v>
      </c>
      <c r="E53" s="70">
        <f>COUNTIF(SELECTIONS!$J$1:$AJ$427,D53)</f>
        <v>5</v>
      </c>
      <c r="F53" s="71">
        <f t="shared" si="1"/>
        <v>1.1737089201877934E-2</v>
      </c>
      <c r="G53" s="72" t="s">
        <v>141</v>
      </c>
      <c r="H53" s="56"/>
      <c r="I53" s="56"/>
      <c r="J53" s="56"/>
      <c r="K53" s="58"/>
      <c r="L53" s="56"/>
      <c r="M53" s="56"/>
      <c r="N53" s="56"/>
      <c r="O53" s="56"/>
      <c r="P53" s="57"/>
      <c r="Q53" s="59"/>
    </row>
    <row r="54" spans="1:17" ht="14.95" thickBot="1">
      <c r="A54" s="56"/>
      <c r="B54" s="56"/>
      <c r="C54" s="56"/>
      <c r="D54" s="83" t="s">
        <v>161</v>
      </c>
      <c r="E54" s="84">
        <f>COUNTIF(SELECTIONS!$J$1:$AJ$427,D54)</f>
        <v>24</v>
      </c>
      <c r="F54" s="85">
        <f t="shared" si="1"/>
        <v>5.6338028169014086E-2</v>
      </c>
      <c r="G54" s="86" t="s">
        <v>141</v>
      </c>
      <c r="H54" s="56"/>
      <c r="I54" s="56"/>
      <c r="J54" s="56"/>
      <c r="K54" s="58"/>
      <c r="L54" s="56"/>
      <c r="M54" s="56"/>
      <c r="N54" s="56"/>
      <c r="O54" s="56"/>
      <c r="P54" s="57"/>
      <c r="Q54" s="59"/>
    </row>
  </sheetData>
  <conditionalFormatting sqref="F3:F26 F31:F54">
    <cfRule type="cellIs" dxfId="5" priority="6" operator="lessThan">
      <formula>5.11111%</formula>
    </cfRule>
  </conditionalFormatting>
  <conditionalFormatting sqref="K3:K22 K25 K27:K44">
    <cfRule type="cellIs" dxfId="4" priority="5" operator="lessThan">
      <formula>0.05111111</formula>
    </cfRule>
  </conditionalFormatting>
  <conditionalFormatting sqref="F27:F30">
    <cfRule type="cellIs" dxfId="3" priority="4" operator="lessThan">
      <formula>5.11111%</formula>
    </cfRule>
  </conditionalFormatting>
  <conditionalFormatting sqref="K23">
    <cfRule type="cellIs" dxfId="2" priority="3" operator="lessThan">
      <formula>0.05111111</formula>
    </cfRule>
  </conditionalFormatting>
  <conditionalFormatting sqref="K24">
    <cfRule type="cellIs" dxfId="1" priority="2" operator="lessThan">
      <formula>0.05111111</formula>
    </cfRule>
  </conditionalFormatting>
  <conditionalFormatting sqref="K26">
    <cfRule type="cellIs" dxfId="0" priority="1" operator="lessThan">
      <formula>0.05111111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2"/>
  <sheetViews>
    <sheetView workbookViewId="0">
      <selection activeCell="M21" sqref="M21"/>
    </sheetView>
  </sheetViews>
  <sheetFormatPr defaultRowHeight="14.3"/>
  <cols>
    <col min="1" max="1" width="8.125" bestFit="1" customWidth="1"/>
    <col min="2" max="2" width="10.625" bestFit="1" customWidth="1"/>
  </cols>
  <sheetData>
    <row r="1" spans="1:2">
      <c r="A1" s="159" t="s">
        <v>1110</v>
      </c>
      <c r="B1" s="159" t="s">
        <v>79</v>
      </c>
    </row>
    <row r="2" spans="1:2" ht="14.95" thickBot="1">
      <c r="A2" s="164">
        <v>2017</v>
      </c>
      <c r="B2" s="164">
        <v>2017</v>
      </c>
    </row>
    <row r="3" spans="1:2" ht="14.95" thickBot="1">
      <c r="A3" s="160">
        <v>1</v>
      </c>
      <c r="B3" s="161">
        <v>1980000</v>
      </c>
    </row>
    <row r="4" spans="1:2" ht="14.95" thickBot="1">
      <c r="A4" s="162">
        <v>2</v>
      </c>
      <c r="B4" s="163">
        <v>1118000</v>
      </c>
    </row>
    <row r="5" spans="1:2" ht="14.95" thickBot="1">
      <c r="A5" s="160">
        <v>3</v>
      </c>
      <c r="B5" s="161">
        <v>748000</v>
      </c>
    </row>
    <row r="6" spans="1:2" ht="14.95" thickBot="1">
      <c r="A6" s="162">
        <v>4</v>
      </c>
      <c r="B6" s="163">
        <v>528000</v>
      </c>
    </row>
    <row r="7" spans="1:2" ht="14.95" thickBot="1">
      <c r="A7" s="160">
        <v>5</v>
      </c>
      <c r="B7" s="161">
        <v>440000</v>
      </c>
    </row>
    <row r="8" spans="1:2" ht="14.95" thickBot="1">
      <c r="A8" s="162">
        <v>6</v>
      </c>
      <c r="B8" s="163">
        <v>396000</v>
      </c>
    </row>
    <row r="9" spans="1:2" ht="14.95" thickBot="1">
      <c r="A9" s="160">
        <v>7</v>
      </c>
      <c r="B9" s="161">
        <v>368500</v>
      </c>
    </row>
    <row r="10" spans="1:2" ht="14.95" thickBot="1">
      <c r="A10" s="162">
        <v>8</v>
      </c>
      <c r="B10" s="163">
        <v>341000</v>
      </c>
    </row>
    <row r="11" spans="1:2" ht="14.95" thickBot="1">
      <c r="A11" s="160">
        <v>9</v>
      </c>
      <c r="B11" s="161">
        <v>319000</v>
      </c>
    </row>
    <row r="12" spans="1:2" ht="14.95" thickBot="1">
      <c r="A12" s="162">
        <v>10</v>
      </c>
      <c r="B12" s="163">
        <v>297000</v>
      </c>
    </row>
    <row r="13" spans="1:2" ht="14.95" thickBot="1">
      <c r="A13" s="160">
        <v>11</v>
      </c>
      <c r="B13" s="161">
        <v>275000</v>
      </c>
    </row>
    <row r="14" spans="1:2" ht="14.95" thickBot="1">
      <c r="A14" s="162">
        <v>12</v>
      </c>
      <c r="B14" s="163">
        <v>253000</v>
      </c>
    </row>
    <row r="15" spans="1:2" ht="14.95" thickBot="1">
      <c r="A15" s="160">
        <v>13</v>
      </c>
      <c r="B15" s="161">
        <v>231000</v>
      </c>
    </row>
    <row r="16" spans="1:2" ht="14.95" thickBot="1">
      <c r="A16" s="162">
        <v>14</v>
      </c>
      <c r="B16" s="163">
        <v>209000</v>
      </c>
    </row>
    <row r="17" spans="1:2" ht="14.95" thickBot="1">
      <c r="A17" s="160">
        <v>15</v>
      </c>
      <c r="B17" s="161">
        <v>198000</v>
      </c>
    </row>
    <row r="18" spans="1:2" ht="14.95" thickBot="1">
      <c r="A18" s="162">
        <v>16</v>
      </c>
      <c r="B18" s="163">
        <v>187000</v>
      </c>
    </row>
    <row r="19" spans="1:2" ht="14.95" thickBot="1">
      <c r="A19" s="160">
        <v>17</v>
      </c>
      <c r="B19" s="161">
        <v>176000</v>
      </c>
    </row>
    <row r="20" spans="1:2" ht="14.95" thickBot="1">
      <c r="A20" s="162">
        <v>18</v>
      </c>
      <c r="B20" s="163">
        <v>165000</v>
      </c>
    </row>
    <row r="21" spans="1:2" ht="14.95" thickBot="1">
      <c r="A21" s="160">
        <v>19</v>
      </c>
      <c r="B21" s="161">
        <v>154000</v>
      </c>
    </row>
    <row r="22" spans="1:2" ht="14.95" thickBot="1">
      <c r="A22" s="162">
        <v>20</v>
      </c>
      <c r="B22" s="163">
        <v>143000</v>
      </c>
    </row>
    <row r="23" spans="1:2" ht="14.95" thickBot="1">
      <c r="A23" s="160">
        <v>21</v>
      </c>
      <c r="B23" s="161">
        <v>132000</v>
      </c>
    </row>
    <row r="24" spans="1:2" ht="14.95" thickBot="1">
      <c r="A24" s="162">
        <v>22</v>
      </c>
      <c r="B24" s="163">
        <v>123200</v>
      </c>
    </row>
    <row r="25" spans="1:2" ht="14.95" thickBot="1">
      <c r="A25" s="160">
        <v>23</v>
      </c>
      <c r="B25" s="161">
        <v>114400</v>
      </c>
    </row>
    <row r="26" spans="1:2" ht="14.95" thickBot="1">
      <c r="A26" s="162">
        <v>24</v>
      </c>
      <c r="B26" s="163">
        <v>105600</v>
      </c>
    </row>
    <row r="27" spans="1:2" ht="14.95" thickBot="1">
      <c r="A27" s="160">
        <v>25</v>
      </c>
      <c r="B27" s="161">
        <v>96800</v>
      </c>
    </row>
    <row r="28" spans="1:2" ht="14.95" thickBot="1">
      <c r="A28" s="162">
        <v>26</v>
      </c>
      <c r="B28" s="163">
        <v>88000</v>
      </c>
    </row>
    <row r="29" spans="1:2" ht="14.95" thickBot="1">
      <c r="A29" s="160">
        <v>27</v>
      </c>
      <c r="B29" s="161">
        <v>84700</v>
      </c>
    </row>
    <row r="30" spans="1:2" ht="14.95" thickBot="1">
      <c r="A30" s="162">
        <v>28</v>
      </c>
      <c r="B30" s="163">
        <v>81400</v>
      </c>
    </row>
    <row r="31" spans="1:2" ht="14.95" thickBot="1">
      <c r="A31" s="160">
        <v>29</v>
      </c>
      <c r="B31" s="161">
        <v>78100</v>
      </c>
    </row>
    <row r="32" spans="1:2" ht="14.95" thickBot="1">
      <c r="A32" s="162">
        <v>30</v>
      </c>
      <c r="B32" s="163">
        <v>74800</v>
      </c>
    </row>
    <row r="33" spans="1:2" ht="14.95" thickBot="1">
      <c r="A33" s="160">
        <v>31</v>
      </c>
      <c r="B33" s="161">
        <v>71500</v>
      </c>
    </row>
    <row r="34" spans="1:2" ht="14.95" thickBot="1">
      <c r="A34" s="162">
        <v>32</v>
      </c>
      <c r="B34" s="163">
        <v>68200</v>
      </c>
    </row>
    <row r="35" spans="1:2" ht="14.95" thickBot="1">
      <c r="A35" s="160">
        <v>33</v>
      </c>
      <c r="B35" s="161">
        <v>64900</v>
      </c>
    </row>
    <row r="36" spans="1:2" ht="14.95" thickBot="1">
      <c r="A36" s="162">
        <v>34</v>
      </c>
      <c r="B36" s="163">
        <v>62150</v>
      </c>
    </row>
    <row r="37" spans="1:2" ht="14.95" thickBot="1">
      <c r="A37" s="160">
        <v>35</v>
      </c>
      <c r="B37" s="161">
        <v>59400</v>
      </c>
    </row>
    <row r="38" spans="1:2" ht="14.95" thickBot="1">
      <c r="A38" s="162">
        <v>36</v>
      </c>
      <c r="B38" s="163">
        <v>56650</v>
      </c>
    </row>
    <row r="39" spans="1:2" ht="14.95" thickBot="1">
      <c r="A39" s="160">
        <v>37</v>
      </c>
      <c r="B39" s="161">
        <v>53900</v>
      </c>
    </row>
    <row r="40" spans="1:2" ht="14.95" thickBot="1">
      <c r="A40" s="162">
        <v>38</v>
      </c>
      <c r="B40" s="163">
        <v>51700</v>
      </c>
    </row>
    <row r="41" spans="1:2" ht="14.95" thickBot="1">
      <c r="A41" s="160">
        <v>39</v>
      </c>
      <c r="B41" s="161">
        <v>49500</v>
      </c>
    </row>
    <row r="42" spans="1:2" ht="14.95" thickBot="1">
      <c r="A42" s="162">
        <v>40</v>
      </c>
      <c r="B42" s="163">
        <v>47300</v>
      </c>
    </row>
    <row r="43" spans="1:2" ht="14.95" thickBot="1">
      <c r="A43" s="160">
        <v>41</v>
      </c>
      <c r="B43" s="161">
        <v>45100</v>
      </c>
    </row>
    <row r="44" spans="1:2" ht="14.95" thickBot="1">
      <c r="A44" s="162">
        <v>42</v>
      </c>
      <c r="B44" s="163">
        <v>42900</v>
      </c>
    </row>
    <row r="45" spans="1:2" ht="14.95" thickBot="1">
      <c r="A45" s="160">
        <v>43</v>
      </c>
      <c r="B45" s="161">
        <v>40700</v>
      </c>
    </row>
    <row r="46" spans="1:2" ht="14.95" thickBot="1">
      <c r="A46" s="162">
        <v>44</v>
      </c>
      <c r="B46" s="163">
        <v>38500</v>
      </c>
    </row>
    <row r="47" spans="1:2" ht="14.95" thickBot="1">
      <c r="A47" s="160">
        <v>45</v>
      </c>
      <c r="B47" s="161">
        <v>36300</v>
      </c>
    </row>
    <row r="48" spans="1:2" ht="14.95" thickBot="1">
      <c r="A48" s="162">
        <v>46</v>
      </c>
      <c r="B48" s="163">
        <v>34100</v>
      </c>
    </row>
    <row r="49" spans="1:2" ht="14.95" thickBot="1">
      <c r="A49" s="160">
        <v>47</v>
      </c>
      <c r="B49" s="161">
        <v>31900</v>
      </c>
    </row>
    <row r="50" spans="1:2" ht="14.95" thickBot="1">
      <c r="A50" s="162">
        <v>48</v>
      </c>
      <c r="B50" s="163">
        <v>30140</v>
      </c>
    </row>
    <row r="51" spans="1:2" ht="14.95" thickBot="1">
      <c r="A51" s="160">
        <v>49</v>
      </c>
      <c r="B51" s="161">
        <v>28600</v>
      </c>
    </row>
    <row r="52" spans="1:2" ht="14.95" thickBot="1">
      <c r="A52" s="162">
        <v>50</v>
      </c>
      <c r="B52" s="163">
        <v>27720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6</vt:i4>
      </vt:variant>
    </vt:vector>
  </HeadingPairs>
  <TitlesOfParts>
    <vt:vector size="11" baseType="lpstr">
      <vt:lpstr>SELECTIONS</vt:lpstr>
      <vt:lpstr>Results + Payouts</vt:lpstr>
      <vt:lpstr>Sheet1</vt:lpstr>
      <vt:lpstr>TOTALS</vt:lpstr>
      <vt:lpstr>2017 Prize Money</vt:lpstr>
      <vt:lpstr>CHART - A</vt:lpstr>
      <vt:lpstr>CHART - B</vt:lpstr>
      <vt:lpstr>CHART - C</vt:lpstr>
      <vt:lpstr>CHART - D</vt:lpstr>
      <vt:lpstr>CHART - E</vt:lpstr>
      <vt:lpstr>CHART -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dvale_000</dc:creator>
  <cp:lastModifiedBy>David Valento</cp:lastModifiedBy>
  <dcterms:created xsi:type="dcterms:W3CDTF">2017-03-29T17:07:42Z</dcterms:created>
  <dcterms:modified xsi:type="dcterms:W3CDTF">2019-11-10T21:46:08Z</dcterms:modified>
</cp:coreProperties>
</file>